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430" activeTab="0"/>
  </bookViews>
  <sheets>
    <sheet name="detail" sheetId="1" r:id="rId1"/>
    <sheet name="summary" sheetId="2" r:id="rId2"/>
    <sheet name="year" sheetId="3" state="hidden" r:id="rId3"/>
    <sheet name="NHS" sheetId="4" state="hidden" r:id="rId4"/>
    <sheet name="teaching pay" sheetId="5" state="hidden" r:id="rId5"/>
    <sheet name="non-teaching pay" sheetId="6" state="hidden" r:id="rId6"/>
    <sheet name="lookups" sheetId="7" state="hidden" r:id="rId7"/>
    <sheet name="Instructions" sheetId="8" state="hidden" r:id="rId8"/>
  </sheets>
  <externalReferences>
    <externalReference r:id="rId11"/>
  </externalReferences>
  <definedNames>
    <definedName name="_Fill" hidden="1">'non-teaching pay'!$O$62:$O$79</definedName>
    <definedName name="dayRate">'lookups'!$A:$D</definedName>
    <definedName name="interval">'lookups'!$K$2:$K$3</definedName>
    <definedName name="intervalCalc">'lookups'!$K:$L</definedName>
    <definedName name="pay">'non-teaching pay'!$U:$X</definedName>
    <definedName name="period">OFFSET('lookups'!$H$2,0,0,COUNTA('lookups'!$H$2:$H27),1)</definedName>
    <definedName name="periodCalc">'lookups'!$H:$I</definedName>
    <definedName name="_xlnm.Print_Area" localSheetId="0">'detail'!$B$1:$P$44</definedName>
    <definedName name="_xlnm.Print_Area" localSheetId="6">'lookups'!$A$1:$L$20</definedName>
    <definedName name="_xlnm.Print_Area" localSheetId="5">'non-teaching pay'!$A$1:$AA$58</definedName>
    <definedName name="_xlnm.Print_Area" localSheetId="1">'summary'!$A$1:$F$42</definedName>
    <definedName name="_xlnm.Print_Area">'non-teaching pay'!$A$1:$S$58</definedName>
    <definedName name="rate">'[1]calculator'!$M:$N</definedName>
    <definedName name="role">OFFSET('lookups'!$A$2,0,0,COUNTA('lookups'!$A$2:$A27),1)</definedName>
    <definedName name="support">OFFSET('lookups'!$F$2,0,0,COUNTA('lookups'!$F$2:$F24),1)</definedName>
    <definedName name="year">'year'!$A:$H</definedName>
    <definedName name="yearEnd">'year'!$O$1</definedName>
    <definedName name="yearStart">'year'!$N$1</definedName>
  </definedNames>
  <calcPr fullCalcOnLoad="1"/>
</workbook>
</file>

<file path=xl/sharedStrings.xml><?xml version="1.0" encoding="utf-8"?>
<sst xmlns="http://schemas.openxmlformats.org/spreadsheetml/2006/main" count="352" uniqueCount="235">
  <si>
    <t>Pupil UPN</t>
  </si>
  <si>
    <t>Ready Reckoner</t>
  </si>
  <si>
    <t>Social skills</t>
  </si>
  <si>
    <t>Provincial</t>
  </si>
  <si>
    <t xml:space="preserve">Hourly rate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</si>
  <si>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</si>
  <si>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</si>
  <si>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</si>
  <si>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</si>
  <si>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</si>
  <si>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</si>
  <si>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</si>
  <si>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</si>
  <si>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</si>
  <si>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Planned Overtime per hr</t>
  </si>
  <si>
    <t>grade 9</t>
  </si>
  <si>
    <t>sleeping in</t>
  </si>
  <si>
    <t>unit standby</t>
  </si>
  <si>
    <t>grade 10/11</t>
  </si>
  <si>
    <t>grade 12</t>
  </si>
  <si>
    <t>pay award</t>
  </si>
  <si>
    <t xml:space="preserve">   </t>
  </si>
  <si>
    <t xml:space="preserve">6 and 7 </t>
  </si>
  <si>
    <t xml:space="preserve">Teacher scale plus SEN allowance </t>
  </si>
  <si>
    <t xml:space="preserve">4 and 5 </t>
  </si>
  <si>
    <t>oncosts</t>
  </si>
  <si>
    <t>salary</t>
  </si>
  <si>
    <t>EY Educator</t>
  </si>
  <si>
    <t>Grade</t>
  </si>
  <si>
    <t>midpoint</t>
  </si>
  <si>
    <t>rate £ p/h incl 25% oncosts</t>
  </si>
  <si>
    <t>Nursery Nurse</t>
  </si>
  <si>
    <t>support</t>
  </si>
  <si>
    <t>date</t>
  </si>
  <si>
    <t>day</t>
  </si>
  <si>
    <t>weekday</t>
  </si>
  <si>
    <t>school term</t>
  </si>
  <si>
    <t>public holidays</t>
  </si>
  <si>
    <t>school day</t>
  </si>
  <si>
    <t>Start date</t>
  </si>
  <si>
    <t>End date</t>
  </si>
  <si>
    <t>Average rate p/h</t>
  </si>
  <si>
    <t>Number of school days in year</t>
  </si>
  <si>
    <t>Main pay range</t>
  </si>
  <si>
    <t>M1</t>
  </si>
  <si>
    <t>M2</t>
  </si>
  <si>
    <t>M3</t>
  </si>
  <si>
    <t>M4</t>
  </si>
  <si>
    <t>M5</t>
  </si>
  <si>
    <t>M6</t>
  </si>
  <si>
    <t>U1</t>
  </si>
  <si>
    <t>U2</t>
  </si>
  <si>
    <t>U3</t>
  </si>
  <si>
    <t>SEN min</t>
  </si>
  <si>
    <t>SEN max</t>
  </si>
  <si>
    <t>SEN average</t>
  </si>
  <si>
    <t>SEN</t>
  </si>
  <si>
    <t>total</t>
  </si>
  <si>
    <t>period</t>
  </si>
  <si>
    <t>4-weekly</t>
  </si>
  <si>
    <t>Other</t>
  </si>
  <si>
    <t>Notes</t>
  </si>
  <si>
    <t>Provision</t>
  </si>
  <si>
    <t>minutes</t>
  </si>
  <si>
    <t>hours</t>
  </si>
  <si>
    <t>interval</t>
  </si>
  <si>
    <t>number of sessions</t>
  </si>
  <si>
    <t>6-weekly</t>
  </si>
  <si>
    <t>daily</t>
  </si>
  <si>
    <t>fortnightly</t>
  </si>
  <si>
    <t>monthly</t>
  </si>
  <si>
    <t>weekly</t>
  </si>
  <si>
    <t>total cost £</t>
  </si>
  <si>
    <t>Number of school days</t>
  </si>
  <si>
    <t>weekly / daily etc</t>
  </si>
  <si>
    <t>number</t>
  </si>
  <si>
    <t>Cost for the year</t>
  </si>
  <si>
    <t>Staff providing the support</t>
  </si>
  <si>
    <t>excludes 5 INSET days to give a maximum of 190 teaching days</t>
  </si>
  <si>
    <t>How long are the sessions?</t>
  </si>
  <si>
    <t>hours / minutes</t>
  </si>
  <si>
    <t>Number of pupils in the session</t>
  </si>
  <si>
    <t>How many sessions are there?</t>
  </si>
  <si>
    <t>Band 1</t>
  </si>
  <si>
    <t>Band 2</t>
  </si>
  <si>
    <t>Band 3</t>
  </si>
  <si>
    <t>Band 4</t>
  </si>
  <si>
    <t>Band 5</t>
  </si>
  <si>
    <t>Band 6</t>
  </si>
  <si>
    <t>Band 7</t>
  </si>
  <si>
    <t>Band 8a</t>
  </si>
  <si>
    <t>Band 8b</t>
  </si>
  <si>
    <t>Band 8c</t>
  </si>
  <si>
    <t>Band 8d</t>
  </si>
  <si>
    <t>Band 9</t>
  </si>
  <si>
    <t>High cost area supplements:</t>
  </si>
  <si>
    <t>Inner London</t>
  </si>
  <si>
    <t>20% of basic salary, subject to a minimum payment of £4,076 and a maximum payment of £6,279</t>
  </si>
  <si>
    <t>Outer London</t>
  </si>
  <si>
    <t>15% of basic salary, subject to a minimum payment of £3,448 and a maximum payment of £4,395</t>
  </si>
  <si>
    <t>Fringe</t>
  </si>
  <si>
    <t>5% of basic salary, subject to a minimum payment of £942 and a maximum payment of £1,632</t>
  </si>
  <si>
    <t>from 1 April 2014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</si>
  <si>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</si>
  <si>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</si>
  <si>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</si>
  <si>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</si>
  <si>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</si>
  <si>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</si>
  <si>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</si>
  <si>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</si>
  <si>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</si>
  <si>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</si>
  <si>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</si>
  <si>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</si>
  <si>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</si>
  <si>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</si>
  <si>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</si>
  <si>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</si>
  <si>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</si>
  <si>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</si>
  <si>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</si>
  <si>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</si>
  <si>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</si>
  <si>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</si>
  <si>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</si>
  <si>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</si>
  <si>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</si>
  <si>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</si>
  <si>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</si>
  <si>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</si>
  <si>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</si>
  <si>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</si>
  <si>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</si>
  <si>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</si>
  <si>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</si>
  <si>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</si>
  <si>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</si>
  <si>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</si>
  <si>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</si>
  <si>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</si>
  <si>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</si>
  <si>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</si>
  <si>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</si>
  <si>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</si>
  <si>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</si>
  <si>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</si>
  <si>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</si>
  <si>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</si>
  <si>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</si>
  <si>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</si>
  <si>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</si>
  <si>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</si>
  <si>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</si>
  <si>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</si>
  <si>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</si>
  <si>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</si>
  <si>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HLTA</t>
  </si>
  <si>
    <t>Therapist</t>
  </si>
  <si>
    <t>Teacher</t>
  </si>
  <si>
    <t>SENCO</t>
  </si>
  <si>
    <t>Specific literacy</t>
  </si>
  <si>
    <t>Specific numeracy</t>
  </si>
  <si>
    <t>In-class support (literacy)</t>
  </si>
  <si>
    <t>In-class support (numeracy)</t>
  </si>
  <si>
    <t>In-class support (other)</t>
  </si>
  <si>
    <t>Speech and language</t>
  </si>
  <si>
    <t>Motor skills</t>
  </si>
  <si>
    <t>Life skills</t>
  </si>
  <si>
    <t>Study / learning skills</t>
  </si>
  <si>
    <t>Emotional support</t>
  </si>
  <si>
    <t>Behaviour support</t>
  </si>
  <si>
    <t>PDCU / LSU</t>
  </si>
  <si>
    <t>Lunch / play arrangements</t>
  </si>
  <si>
    <t>Medical / personal care</t>
  </si>
  <si>
    <t>Small class</t>
  </si>
  <si>
    <t>Specialist Teacher</t>
  </si>
  <si>
    <t>Learning Mentor</t>
  </si>
  <si>
    <t>Speech &amp; Language Therapy Assistant, Nursery Nurse</t>
  </si>
  <si>
    <t>Speech &amp; Language Therapist, Therapist</t>
  </si>
  <si>
    <t>52 weeks</t>
  </si>
  <si>
    <t>39 weeks pro-rata</t>
  </si>
  <si>
    <t>Counsellor</t>
  </si>
  <si>
    <t>Educational Psychologist</t>
  </si>
  <si>
    <t>TA</t>
  </si>
  <si>
    <t>Volunteer</t>
  </si>
  <si>
    <t>External Specialist</t>
  </si>
  <si>
    <t>EWO / Family Support Officer</t>
  </si>
  <si>
    <t>7 and 8</t>
  </si>
  <si>
    <t>termly</t>
  </si>
  <si>
    <t>Number of school terms in place</t>
  </si>
  <si>
    <t>External Specialist rate p/h</t>
  </si>
  <si>
    <t>Via NHS</t>
  </si>
  <si>
    <t>Cumulative</t>
  </si>
  <si>
    <t>Ac Yr Start</t>
  </si>
  <si>
    <t>Ac Yr End</t>
  </si>
  <si>
    <t>Fin Yr Start</t>
  </si>
  <si>
    <t>Per SLA</t>
  </si>
  <si>
    <t>Based on School Teachers Pay and Conditions Document 2016</t>
  </si>
  <si>
    <t>Uplift by 1%</t>
  </si>
  <si>
    <t>q</t>
  </si>
  <si>
    <t>Increase (3%)</t>
  </si>
  <si>
    <t>SALARY &amp; WAGES SCALES as at 1st April 2019</t>
  </si>
  <si>
    <t>JNC</t>
  </si>
  <si>
    <t>wef 1/4/19</t>
  </si>
  <si>
    <t/>
  </si>
  <si>
    <t>06a</t>
  </si>
  <si>
    <t>07a</t>
  </si>
  <si>
    <t>12a</t>
  </si>
  <si>
    <t>13a</t>
  </si>
  <si>
    <t>14a</t>
  </si>
  <si>
    <t>08a</t>
  </si>
  <si>
    <t>10</t>
  </si>
  <si>
    <t>11</t>
  </si>
  <si>
    <t>12</t>
  </si>
  <si>
    <t>14</t>
  </si>
  <si>
    <t>15</t>
  </si>
  <si>
    <t>16</t>
  </si>
  <si>
    <t>17</t>
  </si>
  <si>
    <t>18</t>
  </si>
  <si>
    <t>Chief Officer</t>
  </si>
  <si>
    <t>Chief Executive</t>
  </si>
  <si>
    <t>Standard grades are prefixed LBS-0.  Grades prefixed LBS-1 are for weekend work where +2 SCP apply.</t>
  </si>
  <si>
    <t>Grades 6a, 7a and 8a are temporary up to to 31st March 2021.</t>
  </si>
  <si>
    <t>Total Academic days</t>
  </si>
  <si>
    <t>public holidays / half term</t>
  </si>
  <si>
    <t>2019-20 TERM DATES</t>
  </si>
  <si>
    <t>start</t>
  </si>
  <si>
    <t>end</t>
  </si>
  <si>
    <t>summer</t>
  </si>
  <si>
    <t>autumn</t>
  </si>
  <si>
    <t>spring</t>
  </si>
  <si>
    <t>summer 20</t>
  </si>
  <si>
    <t>SEN Support 2019/20</t>
  </si>
  <si>
    <t>SEN Support 2020/21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</si>
</sst>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_(* #,##0_);_(* \(#,##0\);_(* &quot;-&quot;_);_(@_)"/>
    <numFmt numFmtId="166" formatCode="0.0"/>
    <numFmt numFmtId="167" formatCode="_(* #,##0.00_);_(* \(#,##0.00\);_(* &quot;-&quot;??_);_(@_)"/>
    <numFmt numFmtId="168" formatCode="0.0%"/>
    <numFmt numFmtId="169" formatCode="&quot;£&quot;#,##0_);\(&quot;£&quot;#,##0\)"/>
    <numFmt numFmtId="170" formatCode="&quot;£&quot;#,###,"/>
    <numFmt numFmtId="171" formatCode="_(&quot;$&quot;* #,##0.00_);_(&quot;$&quot;* \(#,##0.00\);_(&quot;$&quot;* &quot;-&quot;??_);_(@_)"/>
    <numFmt numFmtId="172" formatCode="&quot;£&quot;#,##0.00\(&quot;£&quot;###0.00\)\,\-"/>
    <numFmt numFmtId="173" formatCode="&quot;£&quot;#,##0.00;\(&quot;£&quot;###0.00\);\-"/>
    <numFmt numFmtId="174" formatCode="[$-809]dd\ mmmm\ yyyy"/>
    <numFmt numFmtId="175" formatCode="General_)"/>
    <numFmt numFmtId="176" formatCode="dd\-mmm\-yy_)"/>
    <numFmt numFmtId="177" formatCode="&quot;£&quot;#,##0.00_);\(&quot;£&quot;#,##0.00\)"/>
    <numFmt numFmtId="178" formatCode="0_)"/>
    <numFmt numFmtId="179" formatCode="_-* #,##0.0_-;\-* #,##0.0_-;_-* &quot;-&quot;??_-;_-@_-"/>
    <numFmt numFmtId="180" formatCode="_-* #,##0_-;\-* #,##0_-;_-* &quot;-&quot;??_-;_-@_-"/>
    <numFmt numFmtId="181" formatCode="&quot;£&quot;#,##0.0_);\(&quot;£&quot;#,##0.0\)"/>
    <numFmt numFmtId="182" formatCode="_-&quot;£&quot;* #,##0.0_-;\-&quot;£&quot;* #,##0.0_-;_-&quot;£&quot;* &quot;-&quot;??_-;_-@_-"/>
    <numFmt numFmtId="183" formatCode="_-&quot;£&quot;* #,##0_-;\-&quot;£&quot;* #,##0_-;_-&quot;£&quot;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£&quot;#,##0"/>
    <numFmt numFmtId="189" formatCode="#,##0.0"/>
    <numFmt numFmtId="190" formatCode="dd\ mmm\ yyyy"/>
    <numFmt numFmtId="191" formatCode="dd\-mmm\-yyyy"/>
    <numFmt numFmtId="192" formatCode="mmm\-yyyy"/>
    <numFmt numFmtId="193" formatCode="ddd"/>
    <numFmt numFmtId="194" formatCode="[$-809]dd\ mmmm\ yyyy;@"/>
    <numFmt numFmtId="195" formatCode="[$-809]dd\ mmm\ yyyy;@"/>
    <numFmt numFmtId="196" formatCode="0.000"/>
    <numFmt numFmtId="197" formatCode="dd/mm/yy;@"/>
    <numFmt numFmtId="198" formatCode="_-* #,##0.0_-;\-* #,##0.0_-;_-* &quot;-&quot;?_-;_-@_-"/>
  </numFmts>
  <fonts count="10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31"/>
      <name val="Calibri"/>
      <family val="2"/>
    </font>
    <font>
      <sz val="12"/>
      <color indexed="9"/>
      <name val="Arial"/>
      <family val="2"/>
    </font>
    <font>
      <sz val="11"/>
      <color indexed="25"/>
      <name val="Calibri"/>
      <family val="2"/>
    </font>
    <font>
      <sz val="12"/>
      <color indexed="20"/>
      <name val="Arial"/>
      <family val="2"/>
    </font>
    <font>
      <b/>
      <sz val="11"/>
      <color indexed="26"/>
      <name val="Calibri"/>
      <family val="2"/>
    </font>
    <font>
      <b/>
      <sz val="12"/>
      <color indexed="52"/>
      <name val="Arial"/>
      <family val="2"/>
    </font>
    <font>
      <b/>
      <sz val="11"/>
      <color indexed="31"/>
      <name val="Calibri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12"/>
      <name val="Arial"/>
      <family val="2"/>
    </font>
    <font>
      <sz val="9"/>
      <name val="Times New Roman"/>
      <family val="1"/>
    </font>
    <font>
      <b/>
      <sz val="10"/>
      <color indexed="17"/>
      <name val="Arial"/>
      <family val="2"/>
    </font>
    <font>
      <b/>
      <sz val="12"/>
      <color indexed="8"/>
      <name val="Arial"/>
      <family val="2"/>
    </font>
    <font>
      <sz val="10"/>
      <color indexed="21"/>
      <name val="System"/>
      <family val="2"/>
    </font>
    <font>
      <i/>
      <sz val="11"/>
      <color indexed="55"/>
      <name val="Calibri"/>
      <family val="2"/>
    </font>
    <font>
      <i/>
      <sz val="12"/>
      <color indexed="23"/>
      <name val="Arial"/>
      <family val="2"/>
    </font>
    <font>
      <sz val="9"/>
      <color indexed="18"/>
      <name val="Arial"/>
      <family val="2"/>
    </font>
    <font>
      <sz val="9"/>
      <color indexed="12"/>
      <name val="Times New Roman"/>
      <family val="1"/>
    </font>
    <font>
      <sz val="11"/>
      <color indexed="18"/>
      <name val="Calibri"/>
      <family val="2"/>
    </font>
    <font>
      <sz val="12"/>
      <color indexed="17"/>
      <name val="Arial"/>
      <family val="2"/>
    </font>
    <font>
      <b/>
      <sz val="8"/>
      <name val="Arial"/>
      <family val="2"/>
    </font>
    <font>
      <b/>
      <sz val="15"/>
      <color indexed="24"/>
      <name val="Calibri"/>
      <family val="2"/>
    </font>
    <font>
      <b/>
      <sz val="15"/>
      <color indexed="56"/>
      <name val="Arial"/>
      <family val="2"/>
    </font>
    <font>
      <b/>
      <sz val="13"/>
      <color indexed="24"/>
      <name val="Calibri"/>
      <family val="2"/>
    </font>
    <font>
      <b/>
      <sz val="13"/>
      <color indexed="56"/>
      <name val="Arial"/>
      <family val="2"/>
    </font>
    <font>
      <b/>
      <sz val="11"/>
      <color indexed="24"/>
      <name val="Calibri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8.6"/>
      <color indexed="12"/>
      <name val="Arial"/>
      <family val="2"/>
    </font>
    <font>
      <sz val="10"/>
      <color indexed="18"/>
      <name val="System"/>
      <family val="2"/>
    </font>
    <font>
      <sz val="11"/>
      <color indexed="54"/>
      <name val="Calibri"/>
      <family val="2"/>
    </font>
    <font>
      <sz val="10"/>
      <color indexed="12"/>
      <name val="Arial"/>
      <family val="2"/>
    </font>
    <font>
      <sz val="11"/>
      <color indexed="26"/>
      <name val="Calibri"/>
      <family val="2"/>
    </font>
    <font>
      <sz val="12"/>
      <color indexed="52"/>
      <name val="Arial"/>
      <family val="2"/>
    </font>
    <font>
      <i/>
      <sz val="10"/>
      <color indexed="17"/>
      <name val="System"/>
      <family val="2"/>
    </font>
    <font>
      <sz val="11"/>
      <color indexed="27"/>
      <name val="Calibri"/>
      <family val="2"/>
    </font>
    <font>
      <sz val="12"/>
      <color indexed="60"/>
      <name val="Arial"/>
      <family val="2"/>
    </font>
    <font>
      <sz val="12"/>
      <name val="Helv"/>
      <family val="0"/>
    </font>
    <font>
      <sz val="8"/>
      <color indexed="8"/>
      <name val="Arial"/>
      <family val="2"/>
    </font>
    <font>
      <sz val="11"/>
      <color indexed="20"/>
      <name val="Calibri"/>
      <family val="2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b/>
      <sz val="12"/>
      <color indexed="63"/>
      <name val="Arial"/>
      <family val="2"/>
    </font>
    <font>
      <sz val="10"/>
      <color indexed="14"/>
      <name val="System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8"/>
      <name val="CG Times (WN)"/>
      <family val="0"/>
    </font>
    <font>
      <sz val="8"/>
      <color indexed="8"/>
      <name val="CG Times (WN)"/>
      <family val="0"/>
    </font>
    <font>
      <b/>
      <sz val="10"/>
      <name val="CG Times (WN)"/>
      <family val="0"/>
    </font>
    <font>
      <sz val="10"/>
      <name val="CG Times (WN)"/>
      <family val="1"/>
    </font>
    <font>
      <b/>
      <sz val="8"/>
      <color indexed="8"/>
      <name val="CG Times (WN)"/>
      <family val="0"/>
    </font>
    <font>
      <b/>
      <sz val="18"/>
      <color indexed="8"/>
      <name val="Cambria"/>
      <family val="1"/>
    </font>
    <font>
      <b/>
      <sz val="18"/>
      <color indexed="24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name val="Times New Roman"/>
      <family val="1"/>
    </font>
    <font>
      <sz val="9"/>
      <name val="Arial"/>
      <family val="2"/>
    </font>
    <font>
      <sz val="10"/>
      <color indexed="17"/>
      <name val="System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u val="single"/>
      <sz val="6.2"/>
      <color indexed="36"/>
      <name val="Arial"/>
      <family val="2"/>
    </font>
    <font>
      <sz val="10"/>
      <name val="Helv"/>
      <family val="0"/>
    </font>
    <font>
      <sz val="8"/>
      <name val="Helv"/>
      <family val="0"/>
    </font>
    <font>
      <sz val="10"/>
      <color indexed="48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48"/>
      <name val="Arial"/>
      <family val="2"/>
    </font>
    <font>
      <sz val="11"/>
      <name val="Calibri"/>
      <family val="2"/>
    </font>
    <font>
      <b/>
      <sz val="12"/>
      <name val="Braggadocio"/>
      <family val="5"/>
    </font>
    <font>
      <b/>
      <sz val="10"/>
      <name val="Helv"/>
      <family val="0"/>
    </font>
    <font>
      <u val="single"/>
      <sz val="8"/>
      <name val="Helv"/>
      <family val="0"/>
    </font>
    <font>
      <sz val="8"/>
      <color indexed="12"/>
      <name val="Arial"/>
      <family val="2"/>
    </font>
    <font>
      <b/>
      <sz val="8"/>
      <color indexed="48"/>
      <name val="Arial"/>
      <family val="2"/>
    </font>
    <font>
      <sz val="10"/>
      <color indexed="48"/>
      <name val="Helv"/>
      <family val="0"/>
    </font>
    <font>
      <sz val="8"/>
      <color indexed="48"/>
      <name val="Arial"/>
      <family val="2"/>
    </font>
    <font>
      <b/>
      <sz val="6"/>
      <name val="Arial"/>
      <family val="2"/>
    </font>
    <font>
      <sz val="8"/>
      <color indexed="12"/>
      <name val="Helv"/>
      <family val="0"/>
    </font>
    <font>
      <b/>
      <sz val="8"/>
      <color indexed="8"/>
      <name val="Arial"/>
      <family val="2"/>
    </font>
    <font>
      <sz val="10"/>
      <color indexed="8"/>
      <name val="Helv"/>
      <family val="0"/>
    </font>
    <font>
      <b/>
      <sz val="21"/>
      <color indexed="63"/>
      <name val="Arial"/>
      <family val="2"/>
    </font>
    <font>
      <b/>
      <sz val="11.5"/>
      <color indexed="63"/>
      <name val="Arial"/>
      <family val="2"/>
    </font>
    <font>
      <sz val="9.5"/>
      <color indexed="23"/>
      <name val="Arial"/>
      <family val="2"/>
    </font>
    <font>
      <b/>
      <sz val="9.5"/>
      <color indexed="23"/>
      <name val="Arial"/>
      <family val="2"/>
    </font>
    <font>
      <b/>
      <sz val="14.5"/>
      <color indexed="63"/>
      <name val="Arial"/>
      <family val="2"/>
    </font>
    <font>
      <sz val="9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Helv"/>
      <family val="0"/>
    </font>
    <font>
      <sz val="10"/>
      <color theme="1"/>
      <name val="Arial"/>
      <family val="2"/>
    </font>
    <font>
      <b/>
      <sz val="21"/>
      <color rgb="FF231F20"/>
      <name val="Arial"/>
      <family val="2"/>
    </font>
    <font>
      <b/>
      <sz val="11.5"/>
      <color rgb="FF231F20"/>
      <name val="Arial"/>
      <family val="2"/>
    </font>
    <font>
      <sz val="9.5"/>
      <color rgb="FF6C6E70"/>
      <name val="Arial"/>
      <family val="2"/>
    </font>
    <font>
      <b/>
      <sz val="9.5"/>
      <color rgb="FF5F6062"/>
      <name val="Arial"/>
      <family val="2"/>
    </font>
    <font>
      <b/>
      <sz val="14.5"/>
      <color rgb="FF231F20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10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8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thick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1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51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26"/>
      </bottom>
    </border>
    <border>
      <left/>
      <right/>
      <top/>
      <bottom style="double">
        <color indexed="52"/>
      </bottom>
    </border>
    <border>
      <left/>
      <right/>
      <top style="thin">
        <color indexed="13"/>
      </top>
      <bottom style="thin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33"/>
      </right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 style="thin">
        <color indexed="52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>
        <color indexed="9"/>
      </left>
      <right>
        <color indexed="63"/>
      </right>
      <top style="medium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>
        <color indexed="8"/>
      </top>
      <bottom style="thin"/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medium"/>
      <right style="thin">
        <color indexed="9"/>
      </right>
      <top style="medium"/>
      <bottom style="thin"/>
    </border>
    <border>
      <left style="thin">
        <color indexed="9"/>
      </left>
      <right style="thin">
        <color indexed="9"/>
      </right>
      <top style="medium"/>
      <bottom style="thin"/>
    </border>
    <border>
      <left style="medium"/>
      <right style="thin">
        <color indexed="9"/>
      </right>
      <top style="thin"/>
      <bottom style="medium"/>
    </border>
    <border>
      <left style="thin">
        <color indexed="9"/>
      </left>
      <right style="thin">
        <color indexed="9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2" borderId="0" applyNumberFormat="0" applyBorder="0" applyAlignment="0" applyProtection="0"/>
    <xf numFmtId="0" fontId="6" fillId="8" borderId="0" applyNumberFormat="0" applyBorder="0" applyAlignment="0" applyProtection="0"/>
    <xf numFmtId="0" fontId="5" fillId="6" borderId="0" applyNumberFormat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9" borderId="0" applyNumberFormat="0" applyBorder="0" applyAlignment="0" applyProtection="0"/>
    <xf numFmtId="0" fontId="5" fillId="4" borderId="0" applyNumberFormat="0" applyBorder="0" applyAlignment="0" applyProtection="0"/>
    <xf numFmtId="0" fontId="6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2" borderId="0" applyNumberFormat="0" applyBorder="0" applyAlignment="0" applyProtection="0"/>
    <xf numFmtId="0" fontId="6" fillId="9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0" borderId="0" applyNumberFormat="0" applyBorder="0" applyAlignment="0" applyProtection="0"/>
    <xf numFmtId="0" fontId="7" fillId="15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2" borderId="0" applyNumberFormat="0" applyBorder="0" applyAlignment="0" applyProtection="0"/>
    <xf numFmtId="0" fontId="8" fillId="18" borderId="0" applyNumberFormat="0" applyBorder="0" applyAlignment="0" applyProtection="0"/>
    <xf numFmtId="0" fontId="7" fillId="11" borderId="0" applyNumberFormat="0" applyBorder="0" applyAlignment="0" applyProtection="0"/>
    <xf numFmtId="0" fontId="8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1" borderId="0" applyNumberFormat="0" applyBorder="0" applyAlignment="0" applyProtection="0"/>
    <xf numFmtId="0" fontId="8" fillId="14" borderId="0" applyNumberFormat="0" applyBorder="0" applyAlignment="0" applyProtection="0"/>
    <xf numFmtId="0" fontId="7" fillId="23" borderId="0" applyNumberFormat="0" applyBorder="0" applyAlignment="0" applyProtection="0"/>
    <xf numFmtId="0" fontId="8" fillId="17" borderId="0" applyNumberFormat="0" applyBorder="0" applyAlignment="0" applyProtection="0"/>
    <xf numFmtId="0" fontId="7" fillId="24" borderId="0" applyNumberFormat="0" applyBorder="0" applyAlignment="0" applyProtection="0"/>
    <xf numFmtId="0" fontId="8" fillId="18" borderId="0" applyNumberFormat="0" applyBorder="0" applyAlignment="0" applyProtection="0"/>
    <xf numFmtId="0" fontId="7" fillId="25" borderId="0" applyNumberFormat="0" applyBorder="0" applyAlignment="0" applyProtection="0"/>
    <xf numFmtId="0" fontId="8" fillId="24" borderId="0" applyNumberFormat="0" applyBorder="0" applyAlignment="0" applyProtection="0"/>
    <xf numFmtId="165" fontId="0" fillId="0" borderId="0">
      <alignment/>
      <protection/>
    </xf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3" fontId="0" fillId="0" borderId="0">
      <alignment/>
      <protection/>
    </xf>
    <xf numFmtId="0" fontId="11" fillId="26" borderId="1" applyNumberFormat="0" applyAlignment="0" applyProtection="0"/>
    <xf numFmtId="0" fontId="12" fillId="27" borderId="2" applyNumberFormat="0" applyAlignment="0" applyProtection="0"/>
    <xf numFmtId="0" fontId="13" fillId="28" borderId="3" applyNumberFormat="0" applyAlignment="0" applyProtection="0"/>
    <xf numFmtId="0" fontId="14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5" fillId="0" borderId="0">
      <alignment/>
      <protection/>
    </xf>
    <xf numFmtId="0" fontId="16" fillId="29" borderId="4" applyAlignment="0">
      <protection locked="0"/>
    </xf>
    <xf numFmtId="166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18" fillId="30" borderId="0">
      <alignment horizontal="right"/>
      <protection locked="0"/>
    </xf>
    <xf numFmtId="0" fontId="4" fillId="0" borderId="0">
      <alignment/>
      <protection/>
    </xf>
    <xf numFmtId="0" fontId="19" fillId="0" borderId="0">
      <alignment horizontal="left"/>
      <protection/>
    </xf>
    <xf numFmtId="166" fontId="20" fillId="0" borderId="0" applyNumberFormat="0" applyFill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" fontId="18" fillId="30" borderId="0">
      <alignment horizontal="right"/>
      <protection locked="0"/>
    </xf>
    <xf numFmtId="0" fontId="26" fillId="0" borderId="0">
      <alignment horizontal="center" vertical="center" wrapText="1"/>
      <protection/>
    </xf>
    <xf numFmtId="0" fontId="71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8" fillId="6" borderId="0" applyNumberFormat="0" applyBorder="0" applyAlignment="0" applyProtection="0"/>
    <xf numFmtId="0" fontId="4" fillId="0" borderId="0">
      <alignment horizontal="right" vertical="top"/>
      <protection/>
    </xf>
    <xf numFmtId="0" fontId="29" fillId="0" borderId="0">
      <alignment horizontal="center" vertical="center" wrapText="1"/>
      <protection/>
    </xf>
    <xf numFmtId="0" fontId="1" fillId="0" borderId="5">
      <alignment horizontal="center" vertical="center" wrapText="1"/>
      <protection/>
    </xf>
    <xf numFmtId="0" fontId="29" fillId="0" borderId="0">
      <alignment horizontal="left" wrapText="1"/>
      <protection/>
    </xf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" fontId="38" fillId="0" borderId="0" applyNumberFormat="0" applyFill="0" applyBorder="0" applyAlignment="0" applyProtection="0"/>
    <xf numFmtId="0" fontId="39" fillId="11" borderId="1" applyNumberFormat="0" applyAlignment="0" applyProtection="0"/>
    <xf numFmtId="3" fontId="40" fillId="27" borderId="0">
      <alignment/>
      <protection locked="0"/>
    </xf>
    <xf numFmtId="3" fontId="40" fillId="27" borderId="0">
      <alignment/>
      <protection locked="0"/>
    </xf>
    <xf numFmtId="3" fontId="40" fillId="27" borderId="0">
      <alignment/>
      <protection locked="0"/>
    </xf>
    <xf numFmtId="4" fontId="40" fillId="27" borderId="0">
      <alignment/>
      <protection locked="0"/>
    </xf>
    <xf numFmtId="0" fontId="1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10" fontId="43" fillId="0" borderId="14" applyFill="0" applyAlignment="0" applyProtection="0"/>
    <xf numFmtId="0" fontId="44" fillId="11" borderId="0" applyNumberFormat="0" applyBorder="0" applyAlignment="0" applyProtection="0"/>
    <xf numFmtId="0" fontId="45" fillId="33" borderId="0" applyNumberFormat="0" applyBorder="0" applyAlignment="0" applyProtection="0"/>
    <xf numFmtId="167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5" fontId="0" fillId="0" borderId="0">
      <alignment vertical="top"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165" fontId="0" fillId="0" borderId="0">
      <alignment vertical="top"/>
      <protection/>
    </xf>
    <xf numFmtId="165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165" fontId="0" fillId="0" borderId="0">
      <alignment vertical="top"/>
      <protection/>
    </xf>
    <xf numFmtId="165" fontId="0" fillId="0" borderId="0">
      <alignment vertical="top"/>
      <protection/>
    </xf>
    <xf numFmtId="0" fontId="0" fillId="0" borderId="0">
      <alignment/>
      <protection/>
    </xf>
    <xf numFmtId="175" fontId="72" fillId="0" borderId="0">
      <alignment/>
      <protection/>
    </xf>
    <xf numFmtId="4" fontId="19" fillId="0" borderId="0">
      <alignment horizontal="right"/>
      <protection/>
    </xf>
    <xf numFmtId="0" fontId="19" fillId="0" borderId="0">
      <alignment horizontal="left"/>
      <protection/>
    </xf>
    <xf numFmtId="0" fontId="0" fillId="6" borderId="15" applyNumberFormat="0" applyFont="0" applyAlignment="0" applyProtection="0"/>
    <xf numFmtId="0" fontId="2" fillId="34" borderId="15" applyNumberFormat="0" applyFont="0" applyAlignment="0" applyProtection="0"/>
    <xf numFmtId="168" fontId="49" fillId="0" borderId="0" applyNumberFormat="0">
      <alignment/>
      <protection/>
    </xf>
    <xf numFmtId="3" fontId="1" fillId="0" borderId="0">
      <alignment horizontal="right"/>
      <protection/>
    </xf>
    <xf numFmtId="0" fontId="50" fillId="26" borderId="16" applyNumberFormat="0" applyAlignment="0" applyProtection="0"/>
    <xf numFmtId="0" fontId="51" fillId="27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>
      <alignment/>
      <protection/>
    </xf>
    <xf numFmtId="1" fontId="52" fillId="0" borderId="17" applyNumberFormat="0" applyFill="0" applyBorder="0" applyAlignment="0" applyProtection="0"/>
    <xf numFmtId="0" fontId="53" fillId="0" borderId="0" applyNumberFormat="0" applyFont="0" applyFill="0" applyBorder="0" applyAlignment="0" applyProtection="0"/>
    <xf numFmtId="0" fontId="54" fillId="0" borderId="18">
      <alignment horizont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169" fontId="55" fillId="0" borderId="19">
      <alignment/>
      <protection/>
    </xf>
    <xf numFmtId="0" fontId="56" fillId="0" borderId="0">
      <alignment horizontal="center" vertical="top" wrapText="1"/>
      <protection/>
    </xf>
    <xf numFmtId="170" fontId="55" fillId="0" borderId="19">
      <alignment/>
      <protection/>
    </xf>
    <xf numFmtId="170" fontId="55" fillId="0" borderId="20">
      <alignment horizontal="center"/>
      <protection/>
    </xf>
    <xf numFmtId="0" fontId="57" fillId="0" borderId="0">
      <alignment/>
      <protection/>
    </xf>
    <xf numFmtId="10" fontId="58" fillId="0" borderId="0">
      <alignment/>
      <protection/>
    </xf>
    <xf numFmtId="0" fontId="59" fillId="0" borderId="0">
      <alignment horizontal="left"/>
      <protection/>
    </xf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4" applyBorder="0">
      <alignment horizontal="right"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1" applyNumberFormat="0" applyFill="0" applyAlignment="0" applyProtection="0"/>
    <xf numFmtId="0" fontId="21" fillId="0" borderId="22" applyNumberFormat="0" applyFill="0" applyAlignment="0" applyProtection="0"/>
    <xf numFmtId="4" fontId="64" fillId="0" borderId="23">
      <alignment horizontal="right"/>
      <protection/>
    </xf>
    <xf numFmtId="0" fontId="64" fillId="0" borderId="23">
      <alignment horizontal="left"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" fillId="0" borderId="0">
      <alignment/>
      <protection/>
    </xf>
  </cellStyleXfs>
  <cellXfs count="36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70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" fontId="2" fillId="0" borderId="24" xfId="0" applyNumberFormat="1" applyFont="1" applyFill="1" applyBorder="1" applyAlignment="1">
      <alignment horizontal="center" vertical="center"/>
    </xf>
    <xf numFmtId="175" fontId="0" fillId="0" borderId="0" xfId="255" applyFont="1" applyBorder="1" applyAlignment="1">
      <alignment vertical="center"/>
      <protection/>
    </xf>
    <xf numFmtId="175" fontId="0" fillId="0" borderId="0" xfId="255" applyFont="1" applyAlignment="1">
      <alignment vertical="center"/>
      <protection/>
    </xf>
    <xf numFmtId="175" fontId="0" fillId="0" borderId="0" xfId="255" applyFont="1" applyFill="1" applyBorder="1" applyAlignment="1">
      <alignment vertical="center"/>
      <protection/>
    </xf>
    <xf numFmtId="175" fontId="4" fillId="0" borderId="0" xfId="255" applyFont="1" applyBorder="1" applyAlignment="1">
      <alignment vertical="center"/>
      <protection/>
    </xf>
    <xf numFmtId="175" fontId="0" fillId="0" borderId="0" xfId="255" applyFont="1" applyAlignment="1">
      <alignment horizontal="center" vertical="center"/>
      <protection/>
    </xf>
    <xf numFmtId="175" fontId="0" fillId="0" borderId="0" xfId="255" applyFont="1" applyFill="1" applyBorder="1" applyAlignment="1">
      <alignment horizontal="center" vertical="center"/>
      <protection/>
    </xf>
    <xf numFmtId="175" fontId="0" fillId="33" borderId="0" xfId="255" applyFont="1" applyFill="1" applyAlignment="1">
      <alignment vertical="center"/>
      <protection/>
    </xf>
    <xf numFmtId="175" fontId="4" fillId="33" borderId="0" xfId="255" applyFont="1" applyFill="1" applyAlignment="1">
      <alignment horizontal="center" vertical="center"/>
      <protection/>
    </xf>
    <xf numFmtId="42" fontId="75" fillId="33" borderId="0" xfId="255" applyNumberFormat="1" applyFont="1" applyFill="1" applyAlignment="1" applyProtection="1">
      <alignment vertical="center"/>
      <protection/>
    </xf>
    <xf numFmtId="175" fontId="4" fillId="33" borderId="0" xfId="255" applyFont="1" applyFill="1" applyBorder="1" applyAlignment="1">
      <alignment horizontal="center" vertical="center"/>
      <protection/>
    </xf>
    <xf numFmtId="175" fontId="4" fillId="33" borderId="18" xfId="255" applyNumberFormat="1" applyFont="1" applyFill="1" applyBorder="1" applyAlignment="1" applyProtection="1">
      <alignment horizontal="center" vertical="center"/>
      <protection/>
    </xf>
    <xf numFmtId="42" fontId="40" fillId="33" borderId="25" xfId="255" applyNumberFormat="1" applyFont="1" applyFill="1" applyBorder="1" applyAlignment="1" applyProtection="1">
      <alignment horizontal="center" vertical="center"/>
      <protection locked="0"/>
    </xf>
    <xf numFmtId="42" fontId="40" fillId="33" borderId="0" xfId="255" applyNumberFormat="1" applyFont="1" applyFill="1" applyBorder="1" applyAlignment="1" applyProtection="1">
      <alignment horizontal="center" vertical="center"/>
      <protection locked="0"/>
    </xf>
    <xf numFmtId="175" fontId="0" fillId="33" borderId="26" xfId="255" applyNumberFormat="1" applyFont="1" applyFill="1" applyBorder="1" applyAlignment="1" applyProtection="1">
      <alignment horizontal="center" vertical="center"/>
      <protection/>
    </xf>
    <xf numFmtId="42" fontId="40" fillId="33" borderId="27" xfId="255" applyNumberFormat="1" applyFont="1" applyFill="1" applyBorder="1" applyAlignment="1" applyProtection="1">
      <alignment vertical="center"/>
      <protection locked="0"/>
    </xf>
    <xf numFmtId="42" fontId="40" fillId="33" borderId="0" xfId="255" applyNumberFormat="1" applyFont="1" applyFill="1" applyBorder="1" applyAlignment="1" applyProtection="1">
      <alignment vertical="center"/>
      <protection locked="0"/>
    </xf>
    <xf numFmtId="175" fontId="0" fillId="33" borderId="28" xfId="255" applyNumberFormat="1" applyFont="1" applyFill="1" applyBorder="1" applyAlignment="1" applyProtection="1">
      <alignment horizontal="center" vertical="center"/>
      <protection/>
    </xf>
    <xf numFmtId="42" fontId="0" fillId="33" borderId="19" xfId="255" applyNumberFormat="1" applyFont="1" applyFill="1" applyBorder="1" applyAlignment="1">
      <alignment horizontal="center" vertical="center" wrapText="1"/>
      <protection/>
    </xf>
    <xf numFmtId="175" fontId="76" fillId="33" borderId="28" xfId="255" applyNumberFormat="1" applyFont="1" applyFill="1" applyBorder="1" applyAlignment="1" applyProtection="1">
      <alignment horizontal="center" vertical="center"/>
      <protection/>
    </xf>
    <xf numFmtId="42" fontId="76" fillId="33" borderId="19" xfId="255" applyNumberFormat="1" applyFont="1" applyFill="1" applyBorder="1" applyAlignment="1">
      <alignment horizontal="right" vertical="center" wrapText="1"/>
      <protection/>
    </xf>
    <xf numFmtId="42" fontId="76" fillId="33" borderId="29" xfId="255" applyNumberFormat="1" applyFont="1" applyFill="1" applyBorder="1" applyAlignment="1">
      <alignment horizontal="right" vertical="center" wrapText="1"/>
      <protection/>
    </xf>
    <xf numFmtId="2" fontId="0" fillId="33" borderId="29" xfId="255" applyNumberFormat="1" applyFont="1" applyFill="1" applyBorder="1" applyAlignment="1">
      <alignment vertical="center"/>
      <protection/>
    </xf>
    <xf numFmtId="175" fontId="0" fillId="33" borderId="30" xfId="255" applyNumberFormat="1" applyFont="1" applyFill="1" applyBorder="1" applyAlignment="1" applyProtection="1">
      <alignment horizontal="center" vertical="center"/>
      <protection/>
    </xf>
    <xf numFmtId="42" fontId="0" fillId="33" borderId="19" xfId="255" applyNumberFormat="1" applyFont="1" applyFill="1" applyBorder="1" applyAlignment="1">
      <alignment horizontal="right" vertical="center" wrapText="1"/>
      <protection/>
    </xf>
    <xf numFmtId="42" fontId="0" fillId="33" borderId="29" xfId="255" applyNumberFormat="1" applyFont="1" applyFill="1" applyBorder="1" applyAlignment="1">
      <alignment horizontal="right" vertical="center" wrapText="1"/>
      <protection/>
    </xf>
    <xf numFmtId="175" fontId="0" fillId="33" borderId="0" xfId="255" applyFont="1" applyFill="1" applyAlignment="1">
      <alignment horizontal="center" vertical="center"/>
      <protection/>
    </xf>
    <xf numFmtId="42" fontId="0" fillId="33" borderId="0" xfId="255" applyNumberFormat="1" applyFont="1" applyFill="1" applyAlignment="1">
      <alignment vertical="center"/>
      <protection/>
    </xf>
    <xf numFmtId="2" fontId="0" fillId="33" borderId="0" xfId="255" applyNumberFormat="1" applyFont="1" applyFill="1" applyBorder="1" applyAlignment="1">
      <alignment vertical="center"/>
      <protection/>
    </xf>
    <xf numFmtId="175" fontId="0" fillId="33" borderId="0" xfId="255" applyNumberFormat="1" applyFont="1" applyFill="1" applyBorder="1" applyAlignment="1" applyProtection="1">
      <alignment horizontal="center" vertical="center"/>
      <protection/>
    </xf>
    <xf numFmtId="175" fontId="0" fillId="33" borderId="0" xfId="255" applyNumberFormat="1" applyFont="1" applyFill="1" applyBorder="1" applyAlignment="1" applyProtection="1">
      <alignment horizontal="left" vertical="center"/>
      <protection/>
    </xf>
    <xf numFmtId="175" fontId="0" fillId="33" borderId="0" xfId="255" applyFont="1" applyFill="1" applyBorder="1" applyAlignment="1">
      <alignment vertical="center"/>
      <protection/>
    </xf>
    <xf numFmtId="169" fontId="4" fillId="33" borderId="0" xfId="255" applyNumberFormat="1" applyFont="1" applyFill="1" applyBorder="1" applyAlignment="1" applyProtection="1">
      <alignment vertical="center"/>
      <protection/>
    </xf>
    <xf numFmtId="175" fontId="0" fillId="33" borderId="0" xfId="255" applyFont="1" applyFill="1" applyBorder="1" applyAlignment="1">
      <alignment horizontal="center" vertical="center"/>
      <protection/>
    </xf>
    <xf numFmtId="42" fontId="0" fillId="33" borderId="0" xfId="255" applyNumberFormat="1" applyFont="1" applyFill="1" applyBorder="1" applyAlignment="1">
      <alignment vertical="center"/>
      <protection/>
    </xf>
    <xf numFmtId="42" fontId="0" fillId="33" borderId="0" xfId="255" applyNumberFormat="1" applyFont="1" applyFill="1" applyBorder="1" applyAlignment="1" applyProtection="1">
      <alignment vertical="center"/>
      <protection/>
    </xf>
    <xf numFmtId="175" fontId="0" fillId="33" borderId="19" xfId="255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173" fontId="2" fillId="0" borderId="3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 wrapText="1"/>
    </xf>
    <xf numFmtId="19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90" fontId="0" fillId="0" borderId="0" xfId="0" applyNumberFormat="1" applyAlignment="1">
      <alignment horizontal="center" vertical="center"/>
    </xf>
    <xf numFmtId="19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5" fontId="0" fillId="0" borderId="0" xfId="255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vertical="center" wrapText="1"/>
    </xf>
    <xf numFmtId="10" fontId="0" fillId="0" borderId="0" xfId="255" applyNumberFormat="1" applyFont="1" applyFill="1" applyBorder="1" applyAlignment="1">
      <alignment horizontal="center" vertical="center"/>
      <protection/>
    </xf>
    <xf numFmtId="43" fontId="0" fillId="0" borderId="0" xfId="0" applyNumberFormat="1" applyFont="1" applyFill="1" applyBorder="1" applyAlignment="1">
      <alignment horizontal="center" vertical="center" wrapText="1"/>
    </xf>
    <xf numFmtId="43" fontId="0" fillId="0" borderId="0" xfId="255" applyNumberFormat="1" applyFont="1" applyFill="1" applyBorder="1" applyAlignment="1">
      <alignment horizontal="center" vertical="center" wrapText="1"/>
      <protection/>
    </xf>
    <xf numFmtId="43" fontId="0" fillId="0" borderId="0" xfId="255" applyNumberFormat="1" applyFont="1" applyFill="1" applyBorder="1" applyAlignment="1">
      <alignment vertical="center"/>
      <protection/>
    </xf>
    <xf numFmtId="43" fontId="0" fillId="0" borderId="0" xfId="0" applyNumberFormat="1" applyFont="1" applyFill="1" applyBorder="1" applyAlignment="1">
      <alignment horizontal="right" vertical="center"/>
    </xf>
    <xf numFmtId="43" fontId="0" fillId="0" borderId="0" xfId="255" applyNumberFormat="1" applyFont="1" applyFill="1" applyBorder="1" applyAlignment="1">
      <alignment horizontal="right" vertical="center"/>
      <protection/>
    </xf>
    <xf numFmtId="175" fontId="0" fillId="0" borderId="0" xfId="255" applyFont="1" applyFill="1" applyBorder="1" applyAlignment="1">
      <alignment vertical="center" wrapText="1"/>
      <protection/>
    </xf>
    <xf numFmtId="43" fontId="0" fillId="0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164" fontId="68" fillId="0" borderId="0" xfId="0" applyNumberFormat="1" applyFont="1" applyFill="1" applyBorder="1" applyAlignment="1">
      <alignment horizontal="center" vertical="center"/>
    </xf>
    <xf numFmtId="164" fontId="68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88" fontId="2" fillId="0" borderId="0" xfId="0" applyNumberFormat="1" applyFont="1" applyBorder="1" applyAlignment="1">
      <alignment horizontal="center" vertical="center"/>
    </xf>
    <xf numFmtId="188" fontId="3" fillId="0" borderId="24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 vertical="center"/>
    </xf>
    <xf numFmtId="164" fontId="68" fillId="0" borderId="32" xfId="0" applyNumberFormat="1" applyFont="1" applyFill="1" applyBorder="1" applyAlignment="1">
      <alignment horizontal="center" vertical="center" wrapText="1"/>
    </xf>
    <xf numFmtId="177" fontId="0" fillId="0" borderId="0" xfId="255" applyNumberFormat="1" applyFont="1" applyFill="1" applyBorder="1" applyAlignment="1">
      <alignment horizontal="center" vertical="center" wrapText="1"/>
      <protection/>
    </xf>
    <xf numFmtId="177" fontId="0" fillId="0" borderId="0" xfId="255" applyNumberFormat="1" applyFont="1" applyFill="1" applyBorder="1" applyAlignment="1">
      <alignment vertical="center"/>
      <protection/>
    </xf>
    <xf numFmtId="0" fontId="2" fillId="33" borderId="32" xfId="0" applyFont="1" applyFill="1" applyBorder="1" applyAlignment="1" applyProtection="1">
      <alignment vertical="center" wrapText="1" shrinkToFit="1"/>
      <protection locked="0"/>
    </xf>
    <xf numFmtId="173" fontId="2" fillId="0" borderId="32" xfId="0" applyNumberFormat="1" applyFont="1" applyBorder="1" applyAlignment="1">
      <alignment horizontal="center" vertical="center"/>
    </xf>
    <xf numFmtId="0" fontId="2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31" xfId="0" applyFont="1" applyFill="1" applyBorder="1" applyAlignment="1" applyProtection="1">
      <alignment vertical="center" wrapText="1" shrinkToFit="1"/>
      <protection locked="0"/>
    </xf>
    <xf numFmtId="164" fontId="68" fillId="0" borderId="31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0" fontId="7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 applyProtection="1">
      <alignment horizontal="left" vertical="center" wrapText="1"/>
      <protection locked="0"/>
    </xf>
    <xf numFmtId="0" fontId="2" fillId="33" borderId="31" xfId="0" applyFont="1" applyFill="1" applyBorder="1" applyAlignment="1" applyProtection="1">
      <alignment horizontal="left" vertical="center" wrapText="1"/>
      <protection locked="0"/>
    </xf>
    <xf numFmtId="164" fontId="2" fillId="33" borderId="32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31" xfId="0" applyNumberFormat="1" applyFont="1" applyFill="1" applyBorder="1" applyAlignment="1" applyProtection="1">
      <alignment horizontal="center" vertical="center" wrapText="1"/>
      <protection locked="0"/>
    </xf>
    <xf numFmtId="197" fontId="2" fillId="33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33" borderId="37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0" fontId="2" fillId="33" borderId="38" xfId="0" applyFont="1" applyFill="1" applyBorder="1" applyAlignment="1" applyProtection="1">
      <alignment horizontal="center" vertical="center"/>
      <protection locked="0"/>
    </xf>
    <xf numFmtId="164" fontId="2" fillId="33" borderId="39" xfId="0" applyNumberFormat="1" applyFont="1" applyFill="1" applyBorder="1" applyAlignment="1" applyProtection="1">
      <alignment horizontal="center" vertical="center" wrapText="1"/>
      <protection locked="0"/>
    </xf>
    <xf numFmtId="173" fontId="2" fillId="0" borderId="39" xfId="0" applyNumberFormat="1" applyFont="1" applyBorder="1" applyAlignment="1">
      <alignment horizontal="center" vertical="center"/>
    </xf>
    <xf numFmtId="188" fontId="2" fillId="0" borderId="3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43" fontId="0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3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16" fontId="0" fillId="0" borderId="0" xfId="0" applyNumberFormat="1" applyFont="1" applyFill="1" applyAlignment="1">
      <alignment horizontal="center" vertical="center"/>
    </xf>
    <xf numFmtId="166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horizontal="center" vertical="center"/>
    </xf>
    <xf numFmtId="0" fontId="2" fillId="33" borderId="32" xfId="0" applyFont="1" applyFill="1" applyBorder="1" applyAlignment="1" applyProtection="1">
      <alignment horizontal="center" vertical="center" wrapText="1"/>
      <protection locked="0"/>
    </xf>
    <xf numFmtId="0" fontId="2" fillId="33" borderId="31" xfId="0" applyFont="1" applyFill="1" applyBorder="1" applyAlignment="1" applyProtection="1">
      <alignment horizontal="center" vertical="center" wrapText="1"/>
      <protection locked="0"/>
    </xf>
    <xf numFmtId="189" fontId="2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90" fontId="0" fillId="35" borderId="0" xfId="0" applyNumberFormat="1" applyFill="1" applyAlignment="1">
      <alignment horizontal="center" vertical="center" wrapText="1"/>
    </xf>
    <xf numFmtId="175" fontId="0" fillId="35" borderId="0" xfId="255" applyFont="1" applyFill="1" applyAlignment="1">
      <alignment horizontal="center" vertical="center"/>
      <protection/>
    </xf>
    <xf numFmtId="10" fontId="0" fillId="35" borderId="0" xfId="255" applyNumberFormat="1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190" fontId="0" fillId="35" borderId="0" xfId="0" applyNumberFormat="1" applyFill="1" applyAlignment="1">
      <alignment horizontal="center" vertical="center"/>
    </xf>
    <xf numFmtId="0" fontId="0" fillId="35" borderId="0" xfId="0" applyFill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97" fontId="2" fillId="0" borderId="24" xfId="0" applyNumberFormat="1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193" fontId="0" fillId="35" borderId="0" xfId="0" applyNumberFormat="1" applyFill="1" applyAlignment="1">
      <alignment horizontal="center" vertical="center"/>
    </xf>
    <xf numFmtId="0" fontId="0" fillId="35" borderId="0" xfId="0" applyFont="1" applyFill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43" fontId="0" fillId="35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33" borderId="39" xfId="0" applyFont="1" applyFill="1" applyBorder="1" applyAlignment="1" applyProtection="1">
      <alignment vertical="center" wrapText="1" shrinkToFit="1"/>
      <protection locked="0"/>
    </xf>
    <xf numFmtId="0" fontId="2" fillId="33" borderId="39" xfId="0" applyFont="1" applyFill="1" applyBorder="1" applyAlignment="1" applyProtection="1">
      <alignment horizontal="center" vertical="center" wrapText="1"/>
      <protection locked="0"/>
    </xf>
    <xf numFmtId="0" fontId="2" fillId="33" borderId="39" xfId="0" applyFont="1" applyFill="1" applyBorder="1" applyAlignment="1" applyProtection="1">
      <alignment horizontal="left" vertical="center" wrapText="1"/>
      <protection locked="0"/>
    </xf>
    <xf numFmtId="0" fontId="2" fillId="33" borderId="32" xfId="0" applyFont="1" applyFill="1" applyBorder="1" applyAlignment="1" applyProtection="1">
      <alignment vertical="center" wrapText="1" shrinkToFit="1"/>
      <protection locked="0"/>
    </xf>
    <xf numFmtId="0" fontId="2" fillId="33" borderId="32" xfId="0" applyFont="1" applyFill="1" applyBorder="1" applyAlignment="1" applyProtection="1">
      <alignment horizontal="center" vertical="center" wrapText="1"/>
      <protection locked="0"/>
    </xf>
    <xf numFmtId="0" fontId="2" fillId="33" borderId="32" xfId="0" applyFont="1" applyFill="1" applyBorder="1" applyAlignment="1" applyProtection="1">
      <alignment horizontal="left" vertical="center" wrapText="1"/>
      <protection locked="0"/>
    </xf>
    <xf numFmtId="0" fontId="2" fillId="33" borderId="43" xfId="0" applyFont="1" applyFill="1" applyBorder="1" applyAlignment="1" applyProtection="1">
      <alignment horizontal="center" vertical="center"/>
      <protection locked="0"/>
    </xf>
    <xf numFmtId="0" fontId="2" fillId="33" borderId="44" xfId="0" applyFont="1" applyFill="1" applyBorder="1" applyAlignment="1" applyProtection="1">
      <alignment horizontal="center" vertical="center"/>
      <protection locked="0"/>
    </xf>
    <xf numFmtId="0" fontId="2" fillId="33" borderId="45" xfId="0" applyFont="1" applyFill="1" applyBorder="1" applyAlignment="1" applyProtection="1">
      <alignment horizontal="center" vertical="center"/>
      <protection locked="0"/>
    </xf>
    <xf numFmtId="0" fontId="2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0" xfId="0" applyFill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75" fontId="79" fillId="6" borderId="29" xfId="235" applyNumberFormat="1" applyFont="1" applyFill="1" applyBorder="1" applyAlignment="1" applyProtection="1">
      <alignment horizontal="centerContinuous" vertical="center"/>
      <protection/>
    </xf>
    <xf numFmtId="0" fontId="79" fillId="6" borderId="5" xfId="235" applyFont="1" applyFill="1" applyBorder="1" applyAlignment="1">
      <alignment horizontal="centerContinuous" vertical="center"/>
      <protection/>
    </xf>
    <xf numFmtId="0" fontId="79" fillId="6" borderId="46" xfId="235" applyFont="1" applyFill="1" applyBorder="1" applyAlignment="1">
      <alignment horizontal="centerContinuous" vertical="center"/>
      <protection/>
    </xf>
    <xf numFmtId="176" fontId="79" fillId="6" borderId="47" xfId="235" applyNumberFormat="1" applyFont="1" applyFill="1" applyBorder="1" applyAlignment="1" applyProtection="1">
      <alignment horizontal="centerContinuous" vertical="center"/>
      <protection/>
    </xf>
    <xf numFmtId="176" fontId="79" fillId="6" borderId="0" xfId="235" applyNumberFormat="1" applyFont="1" applyFill="1" applyBorder="1" applyAlignment="1" applyProtection="1">
      <alignment horizontal="centerContinuous" vertical="center"/>
      <protection/>
    </xf>
    <xf numFmtId="0" fontId="80" fillId="0" borderId="0" xfId="235" applyFont="1">
      <alignment/>
      <protection/>
    </xf>
    <xf numFmtId="176" fontId="81" fillId="0" borderId="0" xfId="235" applyNumberFormat="1" applyFont="1" applyAlignment="1" applyProtection="1">
      <alignment vertical="center"/>
      <protection/>
    </xf>
    <xf numFmtId="0" fontId="0" fillId="0" borderId="0" xfId="235">
      <alignment/>
      <protection/>
    </xf>
    <xf numFmtId="0" fontId="1" fillId="0" borderId="0" xfId="235" applyFont="1" applyAlignment="1">
      <alignment/>
      <protection/>
    </xf>
    <xf numFmtId="0" fontId="29" fillId="0" borderId="0" xfId="235" applyFont="1" applyBorder="1" applyAlignment="1">
      <alignment horizontal="right"/>
      <protection/>
    </xf>
    <xf numFmtId="0" fontId="77" fillId="0" borderId="0" xfId="235" applyFont="1" applyBorder="1" applyAlignment="1">
      <alignment/>
      <protection/>
    </xf>
    <xf numFmtId="175" fontId="29" fillId="0" borderId="48" xfId="235" applyNumberFormat="1" applyFont="1" applyBorder="1" applyAlignment="1" applyProtection="1">
      <alignment/>
      <protection/>
    </xf>
    <xf numFmtId="169" fontId="82" fillId="0" borderId="25" xfId="235" applyNumberFormat="1" applyFont="1" applyBorder="1" applyAlignment="1" applyProtection="1">
      <alignment/>
      <protection locked="0"/>
    </xf>
    <xf numFmtId="0" fontId="4" fillId="0" borderId="4" xfId="235" applyFont="1" applyBorder="1" applyAlignment="1">
      <alignment horizontal="center"/>
      <protection/>
    </xf>
    <xf numFmtId="0" fontId="1" fillId="0" borderId="0" xfId="235" applyFont="1" applyBorder="1" applyAlignment="1">
      <alignment/>
      <protection/>
    </xf>
    <xf numFmtId="0" fontId="83" fillId="0" borderId="49" xfId="235" applyFont="1" applyBorder="1" applyAlignment="1">
      <alignment/>
      <protection/>
    </xf>
    <xf numFmtId="0" fontId="84" fillId="0" borderId="26" xfId="235" applyFont="1" applyBorder="1" applyAlignment="1">
      <alignment/>
      <protection/>
    </xf>
    <xf numFmtId="0" fontId="84" fillId="38" borderId="0" xfId="235" applyFont="1" applyFill="1" applyBorder="1" applyAlignment="1">
      <alignment/>
      <protection/>
    </xf>
    <xf numFmtId="175" fontId="0" fillId="0" borderId="50" xfId="235" applyNumberFormat="1" applyFont="1" applyFill="1" applyBorder="1" applyProtection="1">
      <alignment/>
      <protection/>
    </xf>
    <xf numFmtId="175" fontId="0" fillId="0" borderId="19" xfId="235" applyNumberFormat="1" applyFont="1" applyBorder="1" applyProtection="1">
      <alignment/>
      <protection/>
    </xf>
    <xf numFmtId="0" fontId="83" fillId="28" borderId="29" xfId="235" applyFont="1" applyFill="1" applyBorder="1" applyAlignment="1">
      <alignment/>
      <protection/>
    </xf>
    <xf numFmtId="0" fontId="84" fillId="28" borderId="19" xfId="235" applyFont="1" applyFill="1" applyBorder="1" applyAlignment="1">
      <alignment/>
      <protection/>
    </xf>
    <xf numFmtId="0" fontId="84" fillId="38" borderId="26" xfId="235" applyFont="1" applyFill="1" applyBorder="1" applyAlignment="1">
      <alignment/>
      <protection/>
    </xf>
    <xf numFmtId="175" fontId="96" fillId="38" borderId="29" xfId="194" applyNumberFormat="1" applyFont="1" applyFill="1" applyBorder="1" applyAlignment="1" applyProtection="1" quotePrefix="1">
      <alignment horizontal="right"/>
      <protection/>
    </xf>
    <xf numFmtId="0" fontId="96" fillId="0" borderId="5" xfId="194" applyFont="1" applyBorder="1" applyAlignment="1">
      <alignment horizontal="right"/>
      <protection/>
    </xf>
    <xf numFmtId="175" fontId="96" fillId="0" borderId="5" xfId="194" applyNumberFormat="1" applyFont="1" applyBorder="1" applyAlignment="1" applyProtection="1" quotePrefix="1">
      <alignment horizontal="right"/>
      <protection/>
    </xf>
    <xf numFmtId="0" fontId="96" fillId="0" borderId="47" xfId="194" applyFont="1" applyBorder="1" applyAlignment="1">
      <alignment horizontal="right"/>
      <protection/>
    </xf>
    <xf numFmtId="175" fontId="85" fillId="28" borderId="29" xfId="235" applyNumberFormat="1" applyFont="1" applyFill="1" applyBorder="1" applyAlignment="1" applyProtection="1">
      <alignment/>
      <protection/>
    </xf>
    <xf numFmtId="0" fontId="1" fillId="28" borderId="19" xfId="235" applyFont="1" applyFill="1" applyBorder="1">
      <alignment/>
      <protection/>
    </xf>
    <xf numFmtId="0" fontId="1" fillId="38" borderId="0" xfId="235" applyFont="1" applyFill="1" applyBorder="1">
      <alignment/>
      <protection/>
    </xf>
    <xf numFmtId="0" fontId="1" fillId="0" borderId="0" xfId="235" applyFont="1" applyFill="1" applyAlignment="1">
      <alignment/>
      <protection/>
    </xf>
    <xf numFmtId="0" fontId="97" fillId="39" borderId="27" xfId="194" applyNumberFormat="1" applyFont="1" applyFill="1" applyBorder="1" applyAlignment="1" applyProtection="1">
      <alignment/>
      <protection/>
    </xf>
    <xf numFmtId="0" fontId="97" fillId="0" borderId="0" xfId="194" applyFont="1" applyFill="1" applyBorder="1" applyAlignment="1">
      <alignment/>
      <protection/>
    </xf>
    <xf numFmtId="169" fontId="97" fillId="39" borderId="19" xfId="194" applyNumberFormat="1" applyFont="1" applyFill="1" applyBorder="1" applyAlignment="1" applyProtection="1">
      <alignment/>
      <protection/>
    </xf>
    <xf numFmtId="0" fontId="97" fillId="0" borderId="0" xfId="194" applyFont="1" applyBorder="1" applyAlignment="1">
      <alignment/>
      <protection/>
    </xf>
    <xf numFmtId="0" fontId="97" fillId="0" borderId="27" xfId="194" applyNumberFormat="1" applyFont="1" applyFill="1" applyBorder="1" applyAlignment="1" applyProtection="1">
      <alignment/>
      <protection/>
    </xf>
    <xf numFmtId="169" fontId="97" fillId="0" borderId="19" xfId="194" applyNumberFormat="1" applyFont="1" applyFill="1" applyBorder="1" applyAlignment="1" applyProtection="1">
      <alignment/>
      <protection/>
    </xf>
    <xf numFmtId="175" fontId="85" fillId="0" borderId="19" xfId="235" applyNumberFormat="1" applyFont="1" applyBorder="1" applyAlignment="1" applyProtection="1">
      <alignment/>
      <protection/>
    </xf>
    <xf numFmtId="0" fontId="0" fillId="0" borderId="19" xfId="235" applyFont="1" applyBorder="1">
      <alignment/>
      <protection/>
    </xf>
    <xf numFmtId="0" fontId="0" fillId="38" borderId="0" xfId="235" applyFont="1" applyFill="1" applyBorder="1">
      <alignment/>
      <protection/>
    </xf>
    <xf numFmtId="0" fontId="29" fillId="0" borderId="0" xfId="235" applyFont="1" applyBorder="1" applyAlignment="1">
      <alignment/>
      <protection/>
    </xf>
    <xf numFmtId="0" fontId="0" fillId="0" borderId="0" xfId="235" applyFont="1" applyBorder="1">
      <alignment/>
      <protection/>
    </xf>
    <xf numFmtId="0" fontId="96" fillId="0" borderId="0" xfId="194" applyFont="1" applyFill="1" applyBorder="1" applyAlignment="1">
      <alignment/>
      <protection/>
    </xf>
    <xf numFmtId="169" fontId="1" fillId="0" borderId="0" xfId="235" applyNumberFormat="1" applyFont="1" applyBorder="1" applyAlignment="1" applyProtection="1">
      <alignment/>
      <protection/>
    </xf>
    <xf numFmtId="0" fontId="97" fillId="0" borderId="19" xfId="194" applyNumberFormat="1" applyFont="1" applyFill="1" applyBorder="1" applyAlignment="1" applyProtection="1">
      <alignment/>
      <protection/>
    </xf>
    <xf numFmtId="0" fontId="0" fillId="0" borderId="0" xfId="235" applyBorder="1">
      <alignment/>
      <protection/>
    </xf>
    <xf numFmtId="0" fontId="97" fillId="0" borderId="0" xfId="194" applyNumberFormat="1" applyFont="1" applyFill="1" applyBorder="1" applyAlignment="1" applyProtection="1">
      <alignment/>
      <protection/>
    </xf>
    <xf numFmtId="169" fontId="97" fillId="0" borderId="0" xfId="194" applyNumberFormat="1" applyFont="1" applyFill="1" applyBorder="1" applyAlignment="1" applyProtection="1">
      <alignment/>
      <protection/>
    </xf>
    <xf numFmtId="175" fontId="96" fillId="0" borderId="51" xfId="194" applyNumberFormat="1" applyFont="1" applyBorder="1" applyAlignment="1" applyProtection="1" quotePrefix="1">
      <alignment horizontal="right"/>
      <protection/>
    </xf>
    <xf numFmtId="0" fontId="98" fillId="0" borderId="5" xfId="194" applyFont="1" applyBorder="1" applyAlignment="1">
      <alignment/>
      <protection/>
    </xf>
    <xf numFmtId="0" fontId="97" fillId="0" borderId="5" xfId="194" applyFont="1" applyBorder="1" applyAlignment="1">
      <alignment horizontal="right"/>
      <protection/>
    </xf>
    <xf numFmtId="0" fontId="98" fillId="0" borderId="0" xfId="194" applyFont="1" applyBorder="1" applyAlignment="1">
      <alignment/>
      <protection/>
    </xf>
    <xf numFmtId="0" fontId="99" fillId="0" borderId="0" xfId="194" applyFont="1" applyBorder="1" applyAlignment="1">
      <alignment/>
      <protection/>
    </xf>
    <xf numFmtId="0" fontId="97" fillId="0" borderId="52" xfId="194" applyNumberFormat="1" applyFont="1" applyFill="1" applyBorder="1" applyAlignment="1" applyProtection="1">
      <alignment/>
      <protection/>
    </xf>
    <xf numFmtId="0" fontId="0" fillId="0" borderId="0" xfId="235" applyBorder="1" applyAlignment="1">
      <alignment/>
      <protection/>
    </xf>
    <xf numFmtId="175" fontId="96" fillId="0" borderId="29" xfId="194" applyNumberFormat="1" applyFont="1" applyBorder="1" applyAlignment="1" applyProtection="1" quotePrefix="1">
      <alignment horizontal="right"/>
      <protection/>
    </xf>
    <xf numFmtId="175" fontId="82" fillId="0" borderId="0" xfId="235" applyNumberFormat="1" applyFont="1" applyBorder="1" applyAlignment="1" applyProtection="1">
      <alignment/>
      <protection locked="0"/>
    </xf>
    <xf numFmtId="0" fontId="0" fillId="0" borderId="0" xfId="235" applyFont="1" applyBorder="1" applyAlignment="1">
      <alignment/>
      <protection/>
    </xf>
    <xf numFmtId="169" fontId="97" fillId="0" borderId="52" xfId="194" applyNumberFormat="1" applyFont="1" applyFill="1" applyBorder="1" applyAlignment="1" applyProtection="1">
      <alignment/>
      <protection/>
    </xf>
    <xf numFmtId="0" fontId="0" fillId="0" borderId="0" xfId="235" applyAlignment="1">
      <alignment/>
      <protection/>
    </xf>
    <xf numFmtId="0" fontId="98" fillId="0" borderId="0" xfId="235" applyFont="1">
      <alignment/>
      <protection/>
    </xf>
    <xf numFmtId="0" fontId="96" fillId="0" borderId="5" xfId="235" applyFont="1" applyBorder="1" applyAlignment="1" quotePrefix="1">
      <alignment horizontal="right"/>
      <protection/>
    </xf>
    <xf numFmtId="0" fontId="98" fillId="0" borderId="5" xfId="235" applyFont="1" applyBorder="1">
      <alignment/>
      <protection/>
    </xf>
    <xf numFmtId="188" fontId="96" fillId="0" borderId="5" xfId="235" applyNumberFormat="1" applyFont="1" applyBorder="1" applyAlignment="1">
      <alignment horizontal="right"/>
      <protection/>
    </xf>
    <xf numFmtId="0" fontId="96" fillId="0" borderId="5" xfId="235" applyFont="1" applyBorder="1" applyAlignment="1">
      <alignment horizontal="right"/>
      <protection/>
    </xf>
    <xf numFmtId="188" fontId="96" fillId="0" borderId="47" xfId="235" applyNumberFormat="1" applyFont="1" applyBorder="1" applyAlignment="1">
      <alignment horizontal="right"/>
      <protection/>
    </xf>
    <xf numFmtId="188" fontId="97" fillId="0" borderId="27" xfId="235" applyNumberFormat="1" applyFont="1" applyBorder="1">
      <alignment/>
      <protection/>
    </xf>
    <xf numFmtId="0" fontId="97" fillId="0" borderId="0" xfId="235" applyFont="1">
      <alignment/>
      <protection/>
    </xf>
    <xf numFmtId="175" fontId="85" fillId="0" borderId="19" xfId="235" applyNumberFormat="1" applyFont="1" applyFill="1" applyBorder="1" applyAlignment="1" applyProtection="1">
      <alignment/>
      <protection/>
    </xf>
    <xf numFmtId="0" fontId="0" fillId="0" borderId="0" xfId="235" applyFont="1" applyAlignment="1">
      <alignment/>
      <protection/>
    </xf>
    <xf numFmtId="0" fontId="84" fillId="0" borderId="0" xfId="235" applyFont="1" applyAlignment="1">
      <alignment/>
      <protection/>
    </xf>
    <xf numFmtId="0" fontId="74" fillId="0" borderId="0" xfId="235" applyFont="1" applyAlignment="1">
      <alignment/>
      <protection/>
    </xf>
    <xf numFmtId="175" fontId="85" fillId="0" borderId="0" xfId="235" applyNumberFormat="1" applyFont="1" applyBorder="1" applyAlignment="1" applyProtection="1">
      <alignment/>
      <protection/>
    </xf>
    <xf numFmtId="169" fontId="85" fillId="0" borderId="0" xfId="235" applyNumberFormat="1" applyFont="1" applyBorder="1" applyAlignment="1" applyProtection="1">
      <alignment/>
      <protection/>
    </xf>
    <xf numFmtId="0" fontId="85" fillId="0" borderId="0" xfId="235" applyFont="1" applyBorder="1" applyAlignment="1">
      <alignment/>
      <protection/>
    </xf>
    <xf numFmtId="0" fontId="84" fillId="0" borderId="0" xfId="235" applyFont="1">
      <alignment/>
      <protection/>
    </xf>
    <xf numFmtId="0" fontId="0" fillId="0" borderId="29" xfId="235" applyBorder="1">
      <alignment/>
      <protection/>
    </xf>
    <xf numFmtId="0" fontId="0" fillId="0" borderId="5" xfId="235" applyBorder="1">
      <alignment/>
      <protection/>
    </xf>
    <xf numFmtId="0" fontId="96" fillId="0" borderId="47" xfId="235" applyFont="1" applyBorder="1" applyAlignment="1">
      <alignment horizontal="right"/>
      <protection/>
    </xf>
    <xf numFmtId="0" fontId="29" fillId="0" borderId="53" xfId="235" applyFont="1" applyBorder="1" applyAlignment="1" quotePrefix="1">
      <alignment horizontal="left"/>
      <protection/>
    </xf>
    <xf numFmtId="0" fontId="1" fillId="0" borderId="54" xfId="235" applyFont="1" applyBorder="1" applyAlignment="1">
      <alignment/>
      <protection/>
    </xf>
    <xf numFmtId="0" fontId="1" fillId="0" borderId="55" xfId="235" applyFont="1" applyBorder="1" applyAlignment="1">
      <alignment/>
      <protection/>
    </xf>
    <xf numFmtId="0" fontId="29" fillId="0" borderId="55" xfId="235" applyFont="1" applyBorder="1" applyAlignment="1">
      <alignment/>
      <protection/>
    </xf>
    <xf numFmtId="0" fontId="0" fillId="0" borderId="56" xfId="235" applyBorder="1" applyAlignment="1">
      <alignment/>
      <protection/>
    </xf>
    <xf numFmtId="175" fontId="86" fillId="0" borderId="0" xfId="235" applyNumberFormat="1" applyFont="1" applyBorder="1" applyAlignment="1" applyProtection="1">
      <alignment horizontal="left"/>
      <protection/>
    </xf>
    <xf numFmtId="188" fontId="97" fillId="0" borderId="19" xfId="235" applyNumberFormat="1" applyFont="1" applyBorder="1">
      <alignment/>
      <protection/>
    </xf>
    <xf numFmtId="169" fontId="82" fillId="0" borderId="57" xfId="235" applyNumberFormat="1" applyFont="1" applyBorder="1" applyAlignment="1" applyProtection="1" quotePrefix="1">
      <alignment horizontal="left"/>
      <protection locked="0"/>
    </xf>
    <xf numFmtId="169" fontId="1" fillId="0" borderId="4" xfId="235" applyNumberFormat="1" applyFont="1" applyBorder="1" applyAlignment="1" applyProtection="1">
      <alignment horizontal="right"/>
      <protection locked="0"/>
    </xf>
    <xf numFmtId="0" fontId="0" fillId="0" borderId="5" xfId="235" applyBorder="1" applyAlignment="1">
      <alignment/>
      <protection/>
    </xf>
    <xf numFmtId="44" fontId="1" fillId="0" borderId="58" xfId="97" applyNumberFormat="1" applyFont="1" applyFill="1" applyBorder="1" applyAlignment="1">
      <alignment/>
    </xf>
    <xf numFmtId="175" fontId="29" fillId="0" borderId="0" xfId="235" applyNumberFormat="1" applyFont="1" applyBorder="1" applyAlignment="1" applyProtection="1">
      <alignment horizontal="left"/>
      <protection/>
    </xf>
    <xf numFmtId="175" fontId="0" fillId="0" borderId="59" xfId="235" applyNumberFormat="1" applyFont="1" applyFill="1" applyBorder="1" applyProtection="1">
      <alignment/>
      <protection/>
    </xf>
    <xf numFmtId="169" fontId="82" fillId="0" borderId="60" xfId="235" applyNumberFormat="1" applyFont="1" applyBorder="1" applyAlignment="1" applyProtection="1">
      <alignment/>
      <protection locked="0"/>
    </xf>
    <xf numFmtId="169" fontId="1" fillId="0" borderId="5" xfId="235" applyNumberFormat="1" applyFont="1" applyBorder="1" applyAlignment="1" applyProtection="1">
      <alignment horizontal="right"/>
      <protection locked="0"/>
    </xf>
    <xf numFmtId="44" fontId="1" fillId="0" borderId="61" xfId="97" applyNumberFormat="1" applyFont="1" applyFill="1" applyBorder="1" applyAlignment="1">
      <alignment/>
    </xf>
    <xf numFmtId="175" fontId="0" fillId="0" borderId="19" xfId="235" applyNumberFormat="1" applyFont="1" applyFill="1" applyBorder="1" applyProtection="1">
      <alignment/>
      <protection/>
    </xf>
    <xf numFmtId="169" fontId="82" fillId="0" borderId="48" xfId="235" applyNumberFormat="1" applyFont="1" applyBorder="1" applyAlignment="1" applyProtection="1">
      <alignment/>
      <protection locked="0"/>
    </xf>
    <xf numFmtId="175" fontId="82" fillId="0" borderId="18" xfId="235" applyNumberFormat="1" applyFont="1" applyBorder="1" applyAlignment="1" applyProtection="1">
      <alignment/>
      <protection locked="0"/>
    </xf>
    <xf numFmtId="169" fontId="82" fillId="0" borderId="18" xfId="235" applyNumberFormat="1" applyFont="1" applyBorder="1" applyAlignment="1" applyProtection="1">
      <alignment/>
      <protection locked="0"/>
    </xf>
    <xf numFmtId="0" fontId="0" fillId="0" borderId="25" xfId="235" applyBorder="1" applyAlignment="1">
      <alignment/>
      <protection/>
    </xf>
    <xf numFmtId="188" fontId="97" fillId="0" borderId="0" xfId="235" applyNumberFormat="1" applyFont="1">
      <alignment/>
      <protection/>
    </xf>
    <xf numFmtId="0" fontId="29" fillId="0" borderId="0" xfId="235" applyFont="1" applyAlignment="1">
      <alignment/>
      <protection/>
    </xf>
    <xf numFmtId="175" fontId="0" fillId="0" borderId="0" xfId="235" applyNumberFormat="1" applyFont="1" applyFill="1" applyBorder="1" applyProtection="1">
      <alignment/>
      <protection/>
    </xf>
    <xf numFmtId="175" fontId="0" fillId="0" borderId="0" xfId="235" applyNumberFormat="1" applyFont="1" applyBorder="1" applyProtection="1">
      <alignment/>
      <protection/>
    </xf>
    <xf numFmtId="175" fontId="0" fillId="0" borderId="0" xfId="235" applyNumberFormat="1" applyFill="1" applyBorder="1" applyAlignment="1" applyProtection="1">
      <alignment horizontal="left"/>
      <protection/>
    </xf>
    <xf numFmtId="175" fontId="73" fillId="0" borderId="0" xfId="235" applyNumberFormat="1" applyFont="1" applyFill="1" applyBorder="1" applyAlignment="1" applyProtection="1">
      <alignment horizontal="left"/>
      <protection/>
    </xf>
    <xf numFmtId="0" fontId="73" fillId="0" borderId="0" xfId="235" applyFont="1" applyFill="1" applyBorder="1" applyAlignment="1">
      <alignment/>
      <protection/>
    </xf>
    <xf numFmtId="0" fontId="0" fillId="0" borderId="0" xfId="235" applyFill="1" applyBorder="1" applyAlignment="1">
      <alignment/>
      <protection/>
    </xf>
    <xf numFmtId="175" fontId="73" fillId="0" borderId="0" xfId="235" applyNumberFormat="1" applyFont="1" applyFill="1" applyBorder="1" applyAlignment="1" applyProtection="1">
      <alignment/>
      <protection/>
    </xf>
    <xf numFmtId="175" fontId="73" fillId="0" borderId="0" xfId="235" applyNumberFormat="1" applyFont="1" applyFill="1" applyBorder="1" applyProtection="1">
      <alignment/>
      <protection/>
    </xf>
    <xf numFmtId="0" fontId="0" fillId="0" borderId="0" xfId="235" applyFill="1" applyBorder="1">
      <alignment/>
      <protection/>
    </xf>
    <xf numFmtId="0" fontId="73" fillId="0" borderId="0" xfId="235" applyFont="1" applyFill="1" applyBorder="1">
      <alignment/>
      <protection/>
    </xf>
    <xf numFmtId="169" fontId="87" fillId="0" borderId="0" xfId="235" applyNumberFormat="1" applyFont="1" applyFill="1" applyBorder="1" applyAlignment="1" applyProtection="1">
      <alignment horizontal="left"/>
      <protection locked="0"/>
    </xf>
    <xf numFmtId="169" fontId="87" fillId="0" borderId="0" xfId="235" applyNumberFormat="1" applyFont="1" applyFill="1" applyBorder="1" applyAlignment="1" applyProtection="1">
      <alignment/>
      <protection locked="0"/>
    </xf>
    <xf numFmtId="178" fontId="73" fillId="0" borderId="0" xfId="235" applyNumberFormat="1" applyFont="1" applyFill="1" applyBorder="1" applyAlignment="1" applyProtection="1">
      <alignment/>
      <protection/>
    </xf>
    <xf numFmtId="169" fontId="87" fillId="0" borderId="0" xfId="235" applyNumberFormat="1" applyFont="1" applyFill="1" applyBorder="1" applyProtection="1">
      <alignment/>
      <protection locked="0"/>
    </xf>
    <xf numFmtId="178" fontId="73" fillId="0" borderId="0" xfId="235" applyNumberFormat="1" applyFont="1" applyFill="1" applyBorder="1" applyProtection="1">
      <alignment/>
      <protection/>
    </xf>
    <xf numFmtId="169" fontId="73" fillId="0" borderId="0" xfId="235" applyNumberFormat="1" applyFont="1" applyFill="1" applyBorder="1" applyProtection="1">
      <alignment/>
      <protection/>
    </xf>
    <xf numFmtId="190" fontId="0" fillId="0" borderId="62" xfId="214" applyNumberFormat="1" applyBorder="1" applyAlignment="1">
      <alignment horizontal="center" vertical="center"/>
      <protection/>
    </xf>
    <xf numFmtId="193" fontId="0" fillId="0" borderId="0" xfId="214" applyNumberFormat="1" applyBorder="1" applyAlignment="1">
      <alignment horizontal="center" vertical="center"/>
      <protection/>
    </xf>
    <xf numFmtId="0" fontId="99" fillId="0" borderId="0" xfId="214" applyNumberFormat="1" applyFont="1" applyFill="1" applyBorder="1" applyAlignment="1">
      <alignment horizontal="center" vertical="center"/>
      <protection/>
    </xf>
    <xf numFmtId="0" fontId="0" fillId="0" borderId="0" xfId="214" applyNumberFormat="1" applyFont="1" applyFill="1" applyBorder="1" applyAlignment="1">
      <alignment horizontal="center" vertical="center"/>
      <protection/>
    </xf>
    <xf numFmtId="190" fontId="0" fillId="0" borderId="0" xfId="0" applyNumberFormat="1" applyFont="1" applyAlignment="1">
      <alignment horizontal="center" vertical="center"/>
    </xf>
    <xf numFmtId="193" fontId="0" fillId="0" borderId="18" xfId="214" applyNumberFormat="1" applyBorder="1" applyAlignment="1">
      <alignment horizontal="center" vertical="center"/>
      <protection/>
    </xf>
    <xf numFmtId="0" fontId="99" fillId="0" borderId="18" xfId="214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90" fontId="0" fillId="0" borderId="0" xfId="0" applyNumberFormat="1" applyFill="1" applyAlignment="1">
      <alignment horizontal="center" vertical="center"/>
    </xf>
    <xf numFmtId="0" fontId="100" fillId="0" borderId="0" xfId="0" applyFont="1" applyFill="1" applyAlignment="1">
      <alignment vertical="center"/>
    </xf>
    <xf numFmtId="0" fontId="101" fillId="0" borderId="0" xfId="0" applyFont="1" applyFill="1" applyAlignment="1">
      <alignment vertical="center"/>
    </xf>
    <xf numFmtId="0" fontId="102" fillId="0" borderId="0" xfId="0" applyFont="1" applyFill="1" applyAlignment="1">
      <alignment vertical="center"/>
    </xf>
    <xf numFmtId="0" fontId="103" fillId="0" borderId="0" xfId="0" applyFont="1" applyFill="1" applyAlignment="1">
      <alignment vertical="center"/>
    </xf>
    <xf numFmtId="0" fontId="78" fillId="0" borderId="0" xfId="0" applyFont="1" applyFill="1" applyAlignment="1">
      <alignment vertical="center"/>
    </xf>
    <xf numFmtId="0" fontId="104" fillId="0" borderId="0" xfId="0" applyFont="1" applyFill="1" applyAlignment="1">
      <alignment vertical="center"/>
    </xf>
    <xf numFmtId="0" fontId="2" fillId="33" borderId="57" xfId="0" applyFont="1" applyFill="1" applyBorder="1" applyAlignment="1" applyProtection="1">
      <alignment horizontal="left" vertical="center" wrapText="1"/>
      <protection locked="0"/>
    </xf>
    <xf numFmtId="0" fontId="2" fillId="33" borderId="5" xfId="0" applyFont="1" applyFill="1" applyBorder="1" applyAlignment="1" applyProtection="1">
      <alignment horizontal="left" vertical="center" wrapText="1"/>
      <protection locked="0"/>
    </xf>
    <xf numFmtId="0" fontId="2" fillId="0" borderId="58" xfId="0" applyFont="1" applyBorder="1" applyAlignment="1">
      <alignment horizontal="left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vertical="center" wrapText="1"/>
    </xf>
    <xf numFmtId="0" fontId="69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3" borderId="65" xfId="0" applyFont="1" applyFill="1" applyBorder="1" applyAlignment="1" applyProtection="1">
      <alignment horizontal="left" vertical="center" wrapText="1"/>
      <protection locked="0"/>
    </xf>
    <xf numFmtId="0" fontId="2" fillId="33" borderId="54" xfId="0" applyFont="1" applyFill="1" applyBorder="1" applyAlignment="1" applyProtection="1">
      <alignment horizontal="left" vertical="center" wrapText="1"/>
      <protection locked="0"/>
    </xf>
    <xf numFmtId="0" fontId="2" fillId="0" borderId="66" xfId="0" applyFont="1" applyBorder="1" applyAlignment="1">
      <alignment horizontal="left" vertical="center" wrapText="1"/>
    </xf>
    <xf numFmtId="0" fontId="2" fillId="33" borderId="67" xfId="0" applyFont="1" applyFill="1" applyBorder="1" applyAlignment="1" applyProtection="1">
      <alignment horizontal="left" vertical="center" wrapText="1"/>
      <protection locked="0"/>
    </xf>
    <xf numFmtId="0" fontId="2" fillId="33" borderId="68" xfId="0" applyFont="1" applyFill="1" applyBorder="1" applyAlignment="1" applyProtection="1">
      <alignment horizontal="left" vertical="center" wrapText="1"/>
      <protection locked="0"/>
    </xf>
    <xf numFmtId="0" fontId="2" fillId="0" borderId="69" xfId="0" applyFont="1" applyBorder="1" applyAlignment="1">
      <alignment horizontal="left" vertical="center" wrapText="1"/>
    </xf>
    <xf numFmtId="164" fontId="3" fillId="0" borderId="63" xfId="0" applyNumberFormat="1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vertical="center"/>
    </xf>
    <xf numFmtId="0" fontId="2" fillId="0" borderId="73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74" xfId="0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6" xfId="0" applyFont="1" applyFill="1" applyBorder="1" applyAlignment="1">
      <alignment vertical="center"/>
    </xf>
    <xf numFmtId="0" fontId="2" fillId="0" borderId="77" xfId="0" applyFont="1" applyFill="1" applyBorder="1" applyAlignment="1">
      <alignment vertical="center"/>
    </xf>
    <xf numFmtId="0" fontId="4" fillId="0" borderId="53" xfId="235" applyFont="1" applyBorder="1" applyAlignment="1">
      <alignment/>
      <protection/>
    </xf>
    <xf numFmtId="0" fontId="4" fillId="0" borderId="56" xfId="235" applyFont="1" applyBorder="1" applyAlignment="1">
      <alignment/>
      <protection/>
    </xf>
    <xf numFmtId="0" fontId="77" fillId="0" borderId="51" xfId="235" applyFont="1" applyBorder="1" applyAlignment="1">
      <alignment/>
      <protection/>
    </xf>
    <xf numFmtId="0" fontId="77" fillId="0" borderId="78" xfId="235" applyFont="1" applyBorder="1" applyAlignment="1">
      <alignment/>
      <protection/>
    </xf>
    <xf numFmtId="175" fontId="4" fillId="33" borderId="53" xfId="255" applyFont="1" applyFill="1" applyBorder="1" applyAlignment="1">
      <alignment horizontal="center" vertical="center"/>
      <protection/>
    </xf>
    <xf numFmtId="175" fontId="4" fillId="33" borderId="56" xfId="255" applyFont="1" applyFill="1" applyBorder="1" applyAlignment="1">
      <alignment horizontal="center" vertical="center"/>
      <protection/>
    </xf>
    <xf numFmtId="0" fontId="4" fillId="0" borderId="4" xfId="235" applyFont="1" applyBorder="1" applyAlignment="1">
      <alignment horizontal="center"/>
      <protection/>
    </xf>
    <xf numFmtId="8" fontId="1" fillId="0" borderId="19" xfId="97" applyNumberFormat="1" applyFont="1" applyBorder="1" applyAlignment="1">
      <alignment horizontal="center"/>
    </xf>
    <xf numFmtId="0" fontId="105" fillId="0" borderId="51" xfId="235" applyFont="1" applyBorder="1" applyAlignment="1">
      <alignment horizontal="center" vertical="center" wrapText="1"/>
      <protection/>
    </xf>
    <xf numFmtId="0" fontId="105" fillId="0" borderId="52" xfId="235" applyFont="1" applyBorder="1" applyAlignment="1">
      <alignment horizontal="center" vertical="center" wrapText="1"/>
      <protection/>
    </xf>
    <xf numFmtId="0" fontId="105" fillId="0" borderId="78" xfId="235" applyFont="1" applyBorder="1" applyAlignment="1">
      <alignment horizontal="center" vertical="center" wrapText="1"/>
      <protection/>
    </xf>
    <xf numFmtId="0" fontId="105" fillId="0" borderId="79" xfId="235" applyFont="1" applyBorder="1" applyAlignment="1">
      <alignment horizontal="center" vertical="center" wrapText="1"/>
      <protection/>
    </xf>
    <xf numFmtId="0" fontId="105" fillId="0" borderId="0" xfId="235" applyFont="1" applyBorder="1" applyAlignment="1">
      <alignment horizontal="center" vertical="center" wrapText="1"/>
      <protection/>
    </xf>
    <xf numFmtId="0" fontId="105" fillId="0" borderId="80" xfId="235" applyFont="1" applyBorder="1" applyAlignment="1">
      <alignment horizontal="center" vertical="center" wrapText="1"/>
      <protection/>
    </xf>
    <xf numFmtId="0" fontId="105" fillId="0" borderId="49" xfId="235" applyFont="1" applyBorder="1" applyAlignment="1">
      <alignment horizontal="center" vertical="center" wrapText="1"/>
      <protection/>
    </xf>
    <xf numFmtId="0" fontId="105" fillId="0" borderId="4" xfId="235" applyFont="1" applyBorder="1" applyAlignment="1">
      <alignment horizontal="center" vertical="center" wrapText="1"/>
      <protection/>
    </xf>
    <xf numFmtId="0" fontId="105" fillId="0" borderId="26" xfId="235" applyFont="1" applyBorder="1" applyAlignment="1">
      <alignment horizontal="center" vertical="center" wrapText="1"/>
      <protection/>
    </xf>
    <xf numFmtId="0" fontId="105" fillId="0" borderId="19" xfId="235" applyFont="1" applyBorder="1" applyAlignment="1">
      <alignment horizontal="center" vertical="center" wrapText="1"/>
      <protection/>
    </xf>
  </cellXfs>
  <cellStyles count="295">
    <cellStyle name="Normal" xfId="0"/>
    <cellStyle name="%" xfId="15"/>
    <cellStyle name="]&#13;&#10;Zoomed=1&#13;&#10;Row=0&#13;&#10;Column=0&#13;&#10;Height=0&#13;&#10;Width=0&#13;&#10;FontName=FoxFont&#13;&#10;FontStyle=0&#13;&#10;FontSize=9&#13;&#10;PrtFontName=FoxPrin" xfId="16"/>
    <cellStyle name="0,0&#13;&#10;NA&#13;&#10;" xfId="17"/>
    <cellStyle name="20% - Accent1" xfId="18"/>
    <cellStyle name="20% - Accent1 2" xfId="19"/>
    <cellStyle name="20% - Accent2" xfId="20"/>
    <cellStyle name="20% - Accent2 2" xfId="21"/>
    <cellStyle name="20% - Accent3" xfId="22"/>
    <cellStyle name="20% - Accent3 2" xfId="23"/>
    <cellStyle name="20% - Accent4" xfId="24"/>
    <cellStyle name="20% - Accent4 2" xfId="25"/>
    <cellStyle name="20% - Accent5" xfId="26"/>
    <cellStyle name="20% - Accent5 2" xfId="27"/>
    <cellStyle name="20% - Accent6" xfId="28"/>
    <cellStyle name="20% - Accent6 2" xfId="29"/>
    <cellStyle name="40% - Accent1" xfId="30"/>
    <cellStyle name="40% - Accent1 2" xfId="31"/>
    <cellStyle name="40% - Accent2" xfId="32"/>
    <cellStyle name="40% - Accent2 2" xfId="33"/>
    <cellStyle name="40% - Accent3" xfId="34"/>
    <cellStyle name="40% - Accent3 2" xfId="35"/>
    <cellStyle name="40% - Accent4" xfId="36"/>
    <cellStyle name="40% - Accent4 2" xfId="37"/>
    <cellStyle name="40% - Accent5" xfId="38"/>
    <cellStyle name="40% - Accent5 2" xfId="39"/>
    <cellStyle name="40% - Accent6" xfId="40"/>
    <cellStyle name="40% - Accent6 2" xfId="41"/>
    <cellStyle name="60% - Accent1" xfId="42"/>
    <cellStyle name="60% - Accent1 2" xfId="43"/>
    <cellStyle name="60% - Accent2" xfId="44"/>
    <cellStyle name="60% - Accent2 2" xfId="45"/>
    <cellStyle name="60% - Accent3" xfId="46"/>
    <cellStyle name="60% - Accent3 2" xfId="47"/>
    <cellStyle name="60% - Accent4" xfId="48"/>
    <cellStyle name="60% - Accent4 2" xfId="49"/>
    <cellStyle name="60% - Accent5" xfId="50"/>
    <cellStyle name="60% - Accent5 2" xfId="51"/>
    <cellStyle name="60% - Accent6" xfId="52"/>
    <cellStyle name="60% - Accent6 2" xfId="53"/>
    <cellStyle name="Accent1" xfId="54"/>
    <cellStyle name="Accent1 2" xfId="55"/>
    <cellStyle name="Accent2" xfId="56"/>
    <cellStyle name="Accent2 2" xfId="57"/>
    <cellStyle name="Accent3" xfId="58"/>
    <cellStyle name="Accent3 2" xfId="59"/>
    <cellStyle name="Accent4" xfId="60"/>
    <cellStyle name="Accent4 2" xfId="61"/>
    <cellStyle name="Accent5" xfId="62"/>
    <cellStyle name="Accent5 2" xfId="63"/>
    <cellStyle name="Accent6" xfId="64"/>
    <cellStyle name="Accent6 2" xfId="65"/>
    <cellStyle name="Accounting" xfId="66"/>
    <cellStyle name="Bad" xfId="67"/>
    <cellStyle name="Bad 2" xfId="68"/>
    <cellStyle name="Budget" xfId="69"/>
    <cellStyle name="Calculation" xfId="70"/>
    <cellStyle name="Calculation 2" xfId="71"/>
    <cellStyle name="Check Cell" xfId="72"/>
    <cellStyle name="Check Cell 2" xfId="73"/>
    <cellStyle name="Comma" xfId="74"/>
    <cellStyle name="Comma [0]" xfId="75"/>
    <cellStyle name="Comma 2" xfId="76"/>
    <cellStyle name="Comma 2 10" xfId="77"/>
    <cellStyle name="Comma 2 11" xfId="78"/>
    <cellStyle name="Comma 2 2" xfId="79"/>
    <cellStyle name="Comma 2 3" xfId="80"/>
    <cellStyle name="Comma 2 4" xfId="81"/>
    <cellStyle name="Comma 2 5" xfId="82"/>
    <cellStyle name="Comma 2 6" xfId="83"/>
    <cellStyle name="Comma 2 7" xfId="84"/>
    <cellStyle name="Comma 2 8" xfId="85"/>
    <cellStyle name="Comma 2 9" xfId="86"/>
    <cellStyle name="Comma 3" xfId="87"/>
    <cellStyle name="Comma 4" xfId="88"/>
    <cellStyle name="Comma 5" xfId="89"/>
    <cellStyle name="Comma(2)" xfId="90"/>
    <cellStyle name="Comments" xfId="91"/>
    <cellStyle name="crude conversion" xfId="92"/>
    <cellStyle name="Currency" xfId="93"/>
    <cellStyle name="Currency [0]" xfId="94"/>
    <cellStyle name="Currency 2" xfId="95"/>
    <cellStyle name="Currency 2 2" xfId="96"/>
    <cellStyle name="Currency 3" xfId="97"/>
    <cellStyle name="Data Enter" xfId="98"/>
    <cellStyle name="Data_Total" xfId="99"/>
    <cellStyle name="DetailStyleText" xfId="100"/>
    <cellStyle name="DM" xfId="101"/>
    <cellStyle name="Emphasis 1" xfId="102"/>
    <cellStyle name="Emphasis 2" xfId="103"/>
    <cellStyle name="Emphasis 3" xfId="104"/>
    <cellStyle name="Estimated" xfId="105"/>
    <cellStyle name="Èurrency [0]" xfId="106"/>
    <cellStyle name="Explanatory Text" xfId="107"/>
    <cellStyle name="Explanatory Text 2" xfId="108"/>
    <cellStyle name="external input" xfId="109"/>
    <cellStyle name="FactSheet" xfId="110"/>
    <cellStyle name="FinancialTitleStyle" xfId="111"/>
    <cellStyle name="Followed Hyperlink" xfId="112"/>
    <cellStyle name="Good" xfId="113"/>
    <cellStyle name="Good 2" xfId="114"/>
    <cellStyle name="Grant" xfId="115"/>
    <cellStyle name="Header" xfId="116"/>
    <cellStyle name="HeaderGrant" xfId="117"/>
    <cellStyle name="HeaderLEA" xfId="118"/>
    <cellStyle name="Heading 1" xfId="119"/>
    <cellStyle name="Heading 1 2" xfId="120"/>
    <cellStyle name="Heading 2" xfId="121"/>
    <cellStyle name="Heading 2 2" xfId="122"/>
    <cellStyle name="Heading 3" xfId="123"/>
    <cellStyle name="Heading 3 2" xfId="124"/>
    <cellStyle name="Heading 4" xfId="125"/>
    <cellStyle name="Heading 4 2" xfId="126"/>
    <cellStyle name="Headings" xfId="127"/>
    <cellStyle name="Hyperlink" xfId="128"/>
    <cellStyle name="Hyperlink 2" xfId="129"/>
    <cellStyle name="Hyperlink 3" xfId="130"/>
    <cellStyle name="Imported" xfId="131"/>
    <cellStyle name="Input" xfId="132"/>
    <cellStyle name="input 2" xfId="133"/>
    <cellStyle name="input 3" xfId="134"/>
    <cellStyle name="input(0)" xfId="135"/>
    <cellStyle name="Input(2)" xfId="136"/>
    <cellStyle name="LEAName" xfId="137"/>
    <cellStyle name="LEANumber" xfId="138"/>
    <cellStyle name="Linked Cell" xfId="139"/>
    <cellStyle name="Linked Cell 2" xfId="140"/>
    <cellStyle name="log projection" xfId="141"/>
    <cellStyle name="Neutral" xfId="142"/>
    <cellStyle name="Neutral 2" xfId="143"/>
    <cellStyle name="New_normal" xfId="144"/>
    <cellStyle name="Normal - Style1" xfId="145"/>
    <cellStyle name="Normal - Style2" xfId="146"/>
    <cellStyle name="Normal - Style3" xfId="147"/>
    <cellStyle name="Normal - Style4" xfId="148"/>
    <cellStyle name="Normal - Style5" xfId="149"/>
    <cellStyle name="Normal 10" xfId="150"/>
    <cellStyle name="Normal 10 2" xfId="151"/>
    <cellStyle name="Normal 10 3" xfId="152"/>
    <cellStyle name="Normal 11" xfId="153"/>
    <cellStyle name="Normal 11 2" xfId="154"/>
    <cellStyle name="Normal 12" xfId="155"/>
    <cellStyle name="Normal 12 2" xfId="156"/>
    <cellStyle name="Normal 13" xfId="157"/>
    <cellStyle name="Normal 13 2" xfId="158"/>
    <cellStyle name="Normal 14" xfId="159"/>
    <cellStyle name="Normal 14 2" xfId="160"/>
    <cellStyle name="Normal 15" xfId="161"/>
    <cellStyle name="Normal 15 2" xfId="162"/>
    <cellStyle name="Normal 16" xfId="163"/>
    <cellStyle name="Normal 16 2" xfId="164"/>
    <cellStyle name="Normal 16_SEN Support calculator 2014_15 (2)" xfId="165"/>
    <cellStyle name="Normal 17" xfId="166"/>
    <cellStyle name="Normal 17 2" xfId="167"/>
    <cellStyle name="Normal 18" xfId="168"/>
    <cellStyle name="Normal 18 2" xfId="169"/>
    <cellStyle name="Normal 18 3" xfId="170"/>
    <cellStyle name="Normal 19" xfId="171"/>
    <cellStyle name="Normal 19 2" xfId="172"/>
    <cellStyle name="Normal 19_SEN Support calculator 2014_15 (2)" xfId="173"/>
    <cellStyle name="Normal 2" xfId="174"/>
    <cellStyle name="Normal 2 10" xfId="175"/>
    <cellStyle name="Normal 2 11" xfId="176"/>
    <cellStyle name="Normal 2 12" xfId="177"/>
    <cellStyle name="Normal 2 13" xfId="178"/>
    <cellStyle name="Normal 2 14" xfId="179"/>
    <cellStyle name="Normal 2 2" xfId="180"/>
    <cellStyle name="Normal 2 2 10" xfId="181"/>
    <cellStyle name="Normal 2 2 11" xfId="182"/>
    <cellStyle name="Normal 2 2 2" xfId="183"/>
    <cellStyle name="Normal 2 2 2 2" xfId="184"/>
    <cellStyle name="Normal 2 2 2 3" xfId="185"/>
    <cellStyle name="Normal 2 2 2 4" xfId="186"/>
    <cellStyle name="Normal 2 2 2 5" xfId="187"/>
    <cellStyle name="Normal 2 2 2 6" xfId="188"/>
    <cellStyle name="Normal 2 2 2 7" xfId="189"/>
    <cellStyle name="Normal 2 2 2_Book2" xfId="190"/>
    <cellStyle name="Normal 2 2 3" xfId="191"/>
    <cellStyle name="Normal 2 2 4" xfId="192"/>
    <cellStyle name="Normal 2 2 5" xfId="193"/>
    <cellStyle name="Normal 2 2 6" xfId="194"/>
    <cellStyle name="Normal 2 2 7" xfId="195"/>
    <cellStyle name="Normal 2 2 8" xfId="196"/>
    <cellStyle name="Normal 2 2 9" xfId="197"/>
    <cellStyle name="Normal 2 2_Book2" xfId="198"/>
    <cellStyle name="Normal 2 3" xfId="199"/>
    <cellStyle name="Normal 2 3 2" xfId="200"/>
    <cellStyle name="Normal 2 3_Book2" xfId="201"/>
    <cellStyle name="Normal 2 4" xfId="202"/>
    <cellStyle name="Normal 2 5" xfId="203"/>
    <cellStyle name="Normal 2 6" xfId="204"/>
    <cellStyle name="Normal 2 7" xfId="205"/>
    <cellStyle name="Normal 2 8" xfId="206"/>
    <cellStyle name="Normal 2 9" xfId="207"/>
    <cellStyle name="Normal 2_2013-14 OLA Contacts and TOP UPS v2" xfId="208"/>
    <cellStyle name="Normal 20" xfId="209"/>
    <cellStyle name="Normal 20 2" xfId="210"/>
    <cellStyle name="Normal 20_SEN Support calculator 2014_15 (2)" xfId="211"/>
    <cellStyle name="Normal 21" xfId="212"/>
    <cellStyle name="Normal 22" xfId="213"/>
    <cellStyle name="Normal 23 2" xfId="214"/>
    <cellStyle name="Normal 3" xfId="215"/>
    <cellStyle name="Normal 3 10" xfId="216"/>
    <cellStyle name="Normal 3 11" xfId="217"/>
    <cellStyle name="Normal 3 2" xfId="218"/>
    <cellStyle name="Normal 3 2 2" xfId="219"/>
    <cellStyle name="Normal 3 2 3" xfId="220"/>
    <cellStyle name="Normal 3 2 4" xfId="221"/>
    <cellStyle name="Normal 3 2 5" xfId="222"/>
    <cellStyle name="Normal 3 2 6" xfId="223"/>
    <cellStyle name="Normal 3 2_Main Allocation Sheet" xfId="224"/>
    <cellStyle name="Normal 3 3" xfId="225"/>
    <cellStyle name="Normal 3 4" xfId="226"/>
    <cellStyle name="Normal 3 5" xfId="227"/>
    <cellStyle name="Normal 3 6" xfId="228"/>
    <cellStyle name="Normal 3 7" xfId="229"/>
    <cellStyle name="Normal 3 8" xfId="230"/>
    <cellStyle name="Normal 3 9" xfId="231"/>
    <cellStyle name="Normal 3_Colleges and Providers" xfId="232"/>
    <cellStyle name="Normal 35" xfId="233"/>
    <cellStyle name="Normal 37" xfId="234"/>
    <cellStyle name="Normal 4" xfId="235"/>
    <cellStyle name="Normal 4 2" xfId="236"/>
    <cellStyle name="Normal 4 3" xfId="237"/>
    <cellStyle name="Normal 4 4" xfId="238"/>
    <cellStyle name="Normal 4 5" xfId="239"/>
    <cellStyle name="Normal 4 6" xfId="240"/>
    <cellStyle name="Normal 4 7" xfId="241"/>
    <cellStyle name="Normal 4 8" xfId="242"/>
    <cellStyle name="Normal 4_Regional Readiness Sheet" xfId="243"/>
    <cellStyle name="Normal 5" xfId="244"/>
    <cellStyle name="Normal 5 2" xfId="245"/>
    <cellStyle name="Normal 6" xfId="246"/>
    <cellStyle name="Normal 6 2" xfId="247"/>
    <cellStyle name="Normal 7" xfId="248"/>
    <cellStyle name="Normal 7 2" xfId="249"/>
    <cellStyle name="Normal 8" xfId="250"/>
    <cellStyle name="Normal 8 2" xfId="251"/>
    <cellStyle name="Normal 9" xfId="252"/>
    <cellStyle name="Normal 9 2" xfId="253"/>
    <cellStyle name="Normal 9 3" xfId="254"/>
    <cellStyle name="Normal_Southwark Schools Salary Scales 2014-15" xfId="255"/>
    <cellStyle name="NormalStyleCurrency" xfId="256"/>
    <cellStyle name="NormalStyleText" xfId="257"/>
    <cellStyle name="Note" xfId="258"/>
    <cellStyle name="Note 2" xfId="259"/>
    <cellStyle name="Notes" xfId="260"/>
    <cellStyle name="Number" xfId="261"/>
    <cellStyle name="Output" xfId="262"/>
    <cellStyle name="Output 2" xfId="263"/>
    <cellStyle name="Percent" xfId="264"/>
    <cellStyle name="Percent 2" xfId="265"/>
    <cellStyle name="Percent 3" xfId="266"/>
    <cellStyle name="Percent 4" xfId="267"/>
    <cellStyle name="Percent 5" xfId="268"/>
    <cellStyle name="Percent 6" xfId="269"/>
    <cellStyle name="Percent 7" xfId="270"/>
    <cellStyle name="Percent(1)" xfId="271"/>
    <cellStyle name="Percent(2)" xfId="272"/>
    <cellStyle name="PRM" xfId="273"/>
    <cellStyle name="provisional PN158/97" xfId="274"/>
    <cellStyle name="PSChar" xfId="275"/>
    <cellStyle name="PSHeading" xfId="276"/>
    <cellStyle name="P嗴_x000C_〘 ńバ঒〘 " xfId="277"/>
    <cellStyle name="P嗴_x000C_〘 ńバ঒〘  2" xfId="278"/>
    <cellStyle name="P嗴_x000C_〘 ńバ঒〘 _Main Allocation Sheet" xfId="279"/>
    <cellStyle name="Row_Headings" xfId="280"/>
    <cellStyle name="S42 £" xfId="281"/>
    <cellStyle name="S42 Clmnhd" xfId="282"/>
    <cellStyle name="S42 k" xfId="283"/>
    <cellStyle name="S42 k TOT" xfId="284"/>
    <cellStyle name="S42 list" xfId="285"/>
    <cellStyle name="S42 percent" xfId="286"/>
    <cellStyle name="S42 SUB" xfId="287"/>
    <cellStyle name="Sheet Title" xfId="288"/>
    <cellStyle name="Source" xfId="289"/>
    <cellStyle name="Style 1" xfId="290"/>
    <cellStyle name="Style 1 2" xfId="291"/>
    <cellStyle name="Style 1_Main Allocation Sheet" xfId="292"/>
    <cellStyle name="sub" xfId="293"/>
    <cellStyle name="table imported" xfId="294"/>
    <cellStyle name="table sum" xfId="295"/>
    <cellStyle name="table values" xfId="296"/>
    <cellStyle name="Table_Name" xfId="297"/>
    <cellStyle name="Title" xfId="298"/>
    <cellStyle name="Title 2" xfId="299"/>
    <cellStyle name="Total" xfId="300"/>
    <cellStyle name="Total 2" xfId="301"/>
    <cellStyle name="TotalStyleCurrency" xfId="302"/>
    <cellStyle name="TotalStyleText" xfId="303"/>
    <cellStyle name="u5shares" xfId="304"/>
    <cellStyle name="Variable assumptions" xfId="305"/>
    <cellStyle name="Warning Text" xfId="306"/>
    <cellStyle name="Warning Text 2" xfId="307"/>
    <cellStyle name="Warnings" xfId="308"/>
  </cellStyles>
  <dxfs count="6">
    <dxf>
      <font>
        <color indexed="9"/>
      </font>
      <fill>
        <patternFill>
          <bgColor indexed="9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44"/>
      </font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0</xdr:row>
      <xdr:rowOff>66675</xdr:rowOff>
    </xdr:from>
    <xdr:to>
      <xdr:col>15</xdr:col>
      <xdr:colOff>1247775</xdr:colOff>
      <xdr:row>5</xdr:row>
      <xdr:rowOff>123825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116050" y="66675"/>
          <a:ext cx="28765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723900</xdr:colOff>
      <xdr:row>6</xdr:row>
      <xdr:rowOff>0</xdr:rowOff>
    </xdr:from>
    <xdr:to>
      <xdr:col>16</xdr:col>
      <xdr:colOff>0</xdr:colOff>
      <xdr:row>8</xdr:row>
      <xdr:rowOff>85725</xdr:rowOff>
    </xdr:to>
    <xdr:pic>
      <xdr:nvPicPr>
        <xdr:cNvPr id="2" name="Picture 3" descr="SCS_Strip_A4_Alt_Te"/>
        <xdr:cNvPicPr preferRelativeResize="1">
          <a:picLocks noChangeAspect="0"/>
        </xdr:cNvPicPr>
      </xdr:nvPicPr>
      <xdr:blipFill>
        <a:blip r:embed="rId2"/>
        <a:srcRect l="20739" t="23622" r="4661" b="16535"/>
        <a:stretch>
          <a:fillRect/>
        </a:stretch>
      </xdr:blipFill>
      <xdr:spPr>
        <a:xfrm>
          <a:off x="10229850" y="1371600"/>
          <a:ext cx="6762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12</xdr:col>
      <xdr:colOff>95250</xdr:colOff>
      <xdr:row>8</xdr:row>
      <xdr:rowOff>85725</xdr:rowOff>
    </xdr:to>
    <xdr:pic>
      <xdr:nvPicPr>
        <xdr:cNvPr id="3" name="Picture 14" descr="SCS_Strip_A4_Alt_Te"/>
        <xdr:cNvPicPr preferRelativeResize="1">
          <a:picLocks noChangeAspect="0"/>
        </xdr:cNvPicPr>
      </xdr:nvPicPr>
      <xdr:blipFill>
        <a:blip r:embed="rId2"/>
        <a:srcRect l="20739" t="23622" r="33963" b="16535"/>
        <a:stretch>
          <a:fillRect/>
        </a:stretch>
      </xdr:blipFill>
      <xdr:spPr>
        <a:xfrm>
          <a:off x="609600" y="1371600"/>
          <a:ext cx="10687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1152525</xdr:colOff>
      <xdr:row>0</xdr:row>
      <xdr:rowOff>0</xdr:rowOff>
    </xdr:from>
    <xdr:to>
      <xdr:col>5</xdr:col>
      <xdr:colOff>1200150</xdr:colOff>
      <xdr:row>4</xdr:row>
      <xdr:rowOff>104775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2543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104775</xdr:rowOff>
    </xdr:from>
    <xdr:to>
      <xdr:col>6</xdr:col>
      <xdr:colOff>0</xdr:colOff>
      <xdr:row>7</xdr:row>
      <xdr:rowOff>190500</xdr:rowOff>
    </xdr:to>
    <xdr:pic>
      <xdr:nvPicPr>
        <xdr:cNvPr id="2" name="Picture 3" descr="SCS_Strip_A4_Alt_Te"/>
        <xdr:cNvPicPr preferRelativeResize="1">
          <a:picLocks noChangeAspect="0"/>
        </xdr:cNvPicPr>
      </xdr:nvPicPr>
      <xdr:blipFill>
        <a:blip r:embed="rId2"/>
        <a:srcRect l="20739" t="23622" r="4661" b="16535"/>
        <a:stretch>
          <a:fillRect/>
        </a:stretch>
      </xdr:blipFill>
      <xdr:spPr>
        <a:xfrm>
          <a:off x="0" y="1247775"/>
          <a:ext cx="7639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deeney\Local%20Settings\Temporary%20Internet%20Files\SEN%20Support%20calculator%202014_15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or"/>
      <sheetName val="year"/>
    </sheetNames>
    <sheetDataSet>
      <sheetData sheetId="0">
        <row r="1">
          <cell r="M1" t="str">
            <v>SEN PVI 1</v>
          </cell>
          <cell r="N1">
            <v>2000</v>
          </cell>
        </row>
        <row r="2">
          <cell r="M2" t="str">
            <v>SEN PVI 2</v>
          </cell>
          <cell r="N2">
            <v>4000</v>
          </cell>
        </row>
        <row r="3">
          <cell r="M3" t="str">
            <v>SEN PVI 3</v>
          </cell>
          <cell r="N3">
            <v>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4"/>
  <sheetViews>
    <sheetView tabSelected="1" zoomScale="80" zoomScaleNormal="80" zoomScalePageLayoutView="0" workbookViewId="0" topLeftCell="A1">
      <selection activeCell="B15" sqref="B15"/>
    </sheetView>
  </sheetViews>
  <sheetFormatPr defaultColWidth="9.140625" defaultRowHeight="18" customHeight="1"/>
  <cols>
    <col min="1" max="1" width="9.140625" style="1" customWidth="1"/>
    <col min="2" max="2" width="32.421875" style="5" customWidth="1"/>
    <col min="3" max="3" width="12.7109375" style="1" customWidth="1"/>
    <col min="4" max="4" width="24.7109375" style="1" customWidth="1"/>
    <col min="5" max="5" width="12.7109375" style="1" customWidth="1"/>
    <col min="6" max="11" width="12.7109375" style="2" customWidth="1"/>
    <col min="12" max="12" width="15.7109375" style="77" hidden="1" customWidth="1"/>
    <col min="13" max="13" width="18.7109375" style="2" customWidth="1"/>
    <col min="14" max="15" width="24.7109375" style="1" customWidth="1"/>
    <col min="16" max="16" width="18.7109375" style="1" customWidth="1"/>
    <col min="17" max="17" width="9.140625" style="1" customWidth="1"/>
    <col min="18" max="18" width="10.57421875" style="1" bestFit="1" customWidth="1"/>
    <col min="19" max="16384" width="9.140625" style="1" customWidth="1"/>
  </cols>
  <sheetData>
    <row r="1" spans="14:16" ht="18" customHeight="1">
      <c r="N1" s="8"/>
      <c r="O1" s="8"/>
      <c r="P1" s="2"/>
    </row>
    <row r="2" spans="14:16" ht="18" customHeight="1">
      <c r="N2" s="8"/>
      <c r="O2" s="8"/>
      <c r="P2" s="2"/>
    </row>
    <row r="3" spans="14:16" ht="18" customHeight="1">
      <c r="N3" s="8"/>
      <c r="O3" s="8"/>
      <c r="P3" s="2"/>
    </row>
    <row r="4" spans="2:16" s="4" customFormat="1" ht="18" customHeight="1">
      <c r="B4" s="5"/>
      <c r="C4" s="1"/>
      <c r="D4" s="1"/>
      <c r="E4" s="1"/>
      <c r="F4" s="2"/>
      <c r="G4" s="1"/>
      <c r="H4" s="1"/>
      <c r="I4" s="1"/>
      <c r="J4" s="1"/>
      <c r="K4" s="2"/>
      <c r="L4" s="1"/>
      <c r="M4" s="2"/>
      <c r="N4" s="8"/>
      <c r="O4" s="8"/>
      <c r="P4" s="2"/>
    </row>
    <row r="5" spans="2:16" s="4" customFormat="1" ht="18" customHeight="1">
      <c r="B5" s="5"/>
      <c r="C5" s="1"/>
      <c r="D5" s="1"/>
      <c r="E5" s="1"/>
      <c r="F5" s="2"/>
      <c r="G5" s="2"/>
      <c r="H5" s="2"/>
      <c r="I5" s="2"/>
      <c r="J5" s="2"/>
      <c r="K5" s="2"/>
      <c r="L5" s="77"/>
      <c r="M5" s="2"/>
      <c r="N5" s="8"/>
      <c r="O5" s="8"/>
      <c r="P5" s="2"/>
    </row>
    <row r="6" spans="2:16" s="4" customFormat="1" ht="18" customHeight="1">
      <c r="B6" s="5"/>
      <c r="C6" s="1"/>
      <c r="D6" s="1"/>
      <c r="E6" s="1"/>
      <c r="F6" s="2"/>
      <c r="G6" s="2"/>
      <c r="H6" s="2"/>
      <c r="I6" s="2"/>
      <c r="J6" s="2"/>
      <c r="K6" s="2"/>
      <c r="L6" s="77"/>
      <c r="M6" s="2"/>
      <c r="N6" s="8"/>
      <c r="O6" s="8"/>
      <c r="P6" s="2"/>
    </row>
    <row r="7" spans="14:16" ht="18" customHeight="1">
      <c r="N7" s="8"/>
      <c r="O7" s="8"/>
      <c r="P7" s="2"/>
    </row>
    <row r="8" spans="14:16" ht="18" customHeight="1">
      <c r="N8" s="8"/>
      <c r="O8" s="8"/>
      <c r="P8" s="2"/>
    </row>
    <row r="9" spans="13:16" ht="18" customHeight="1">
      <c r="M9" s="3"/>
      <c r="N9" s="9"/>
      <c r="O9" s="9"/>
      <c r="P9" s="3"/>
    </row>
    <row r="10" spans="13:16" ht="18" customHeight="1" thickBot="1">
      <c r="M10" s="3"/>
      <c r="N10" s="9"/>
      <c r="O10" s="9"/>
      <c r="P10" s="3"/>
    </row>
    <row r="11" spans="2:16" ht="18" customHeight="1" thickBot="1">
      <c r="B11" s="322" t="s">
        <v>234</v>
      </c>
      <c r="C11" s="322"/>
      <c r="D11" s="323"/>
      <c r="E11" s="323"/>
      <c r="F11" s="323"/>
      <c r="G11" s="324"/>
      <c r="H11" s="60"/>
      <c r="I11" s="1"/>
      <c r="J11" s="1"/>
      <c r="K11" s="1"/>
      <c r="L11" s="78"/>
      <c r="M11" s="7" t="s">
        <v>0</v>
      </c>
      <c r="N11" s="8"/>
      <c r="O11" s="8"/>
      <c r="P11" s="76"/>
    </row>
    <row r="12" spans="2:16" ht="18" customHeight="1" thickBot="1">
      <c r="B12" s="323"/>
      <c r="C12" s="323"/>
      <c r="D12" s="323"/>
      <c r="E12" s="323"/>
      <c r="F12" s="323"/>
      <c r="G12" s="324"/>
      <c r="H12" s="60"/>
      <c r="I12" s="1"/>
      <c r="J12" s="1"/>
      <c r="K12" s="1"/>
      <c r="L12" s="78"/>
      <c r="M12" s="3"/>
      <c r="N12" s="8"/>
      <c r="O12" s="8"/>
      <c r="P12" s="3"/>
    </row>
    <row r="13" spans="2:16" ht="18" customHeight="1" thickBot="1">
      <c r="B13" s="333" t="s">
        <v>1</v>
      </c>
      <c r="C13" s="333"/>
      <c r="D13" s="333"/>
      <c r="E13" s="333"/>
      <c r="F13" s="333"/>
      <c r="G13" s="1"/>
      <c r="H13" s="1"/>
      <c r="I13" s="1"/>
      <c r="J13" s="1"/>
      <c r="K13" s="1"/>
      <c r="L13" s="78"/>
      <c r="M13" s="10" t="s">
        <v>39</v>
      </c>
      <c r="N13" s="50"/>
      <c r="O13" s="50"/>
      <c r="P13" s="103">
        <v>43710</v>
      </c>
    </row>
    <row r="14" spans="2:16" ht="18" customHeight="1" thickBot="1">
      <c r="B14" s="333"/>
      <c r="C14" s="333"/>
      <c r="D14" s="333"/>
      <c r="E14" s="333"/>
      <c r="F14" s="333"/>
      <c r="G14" s="1"/>
      <c r="H14" s="1"/>
      <c r="I14" s="1"/>
      <c r="J14" s="1"/>
      <c r="K14" s="1"/>
      <c r="L14" s="78"/>
      <c r="M14" s="3"/>
      <c r="N14" s="51"/>
      <c r="O14" s="51"/>
      <c r="P14" s="3"/>
    </row>
    <row r="15" spans="7:16" ht="18" customHeight="1" thickBot="1">
      <c r="G15" s="1"/>
      <c r="H15" s="1"/>
      <c r="I15" s="1"/>
      <c r="J15" s="1"/>
      <c r="K15" s="1"/>
      <c r="L15" s="78"/>
      <c r="M15" s="10" t="s">
        <v>40</v>
      </c>
      <c r="N15" s="50"/>
      <c r="O15" s="50"/>
      <c r="P15" s="103">
        <v>44033</v>
      </c>
    </row>
    <row r="16" spans="7:16" ht="18" customHeight="1" thickBot="1">
      <c r="G16" s="1"/>
      <c r="H16" s="1"/>
      <c r="I16" s="1"/>
      <c r="J16" s="1"/>
      <c r="K16" s="1"/>
      <c r="L16" s="78"/>
      <c r="M16" s="3"/>
      <c r="N16" s="8"/>
      <c r="O16" s="8"/>
      <c r="P16" s="3"/>
    </row>
    <row r="17" spans="2:16" ht="18" customHeight="1" thickBot="1">
      <c r="B17" s="7"/>
      <c r="G17" s="1"/>
      <c r="H17" s="1"/>
      <c r="I17" s="1"/>
      <c r="J17" s="1"/>
      <c r="K17" s="1"/>
      <c r="L17" s="78"/>
      <c r="M17" s="10" t="s">
        <v>73</v>
      </c>
      <c r="N17" s="8"/>
      <c r="O17" s="8"/>
      <c r="P17" s="137">
        <f>IF(P13="","",(VLOOKUP(P15,year,8,FALSE)-VLOOKUP(P13,year,8,FALSE)+1)-5)</f>
        <v>190</v>
      </c>
    </row>
    <row r="18" spans="2:13" ht="18" customHeight="1">
      <c r="B18" s="7"/>
      <c r="F18" s="85"/>
      <c r="M18" s="62" t="s">
        <v>78</v>
      </c>
    </row>
    <row r="19" spans="2:10" ht="18" customHeight="1" thickBot="1">
      <c r="B19" s="7"/>
      <c r="G19" s="1"/>
      <c r="H19" s="1"/>
      <c r="I19" s="1"/>
      <c r="J19" s="1"/>
    </row>
    <row r="20" spans="2:16" ht="34.5" customHeight="1">
      <c r="B20" s="319" t="s">
        <v>62</v>
      </c>
      <c r="C20" s="319" t="s">
        <v>190</v>
      </c>
      <c r="D20" s="319" t="s">
        <v>77</v>
      </c>
      <c r="E20" s="319" t="s">
        <v>191</v>
      </c>
      <c r="F20" s="319" t="s">
        <v>41</v>
      </c>
      <c r="G20" s="319" t="s">
        <v>82</v>
      </c>
      <c r="H20" s="320"/>
      <c r="I20" s="334" t="s">
        <v>79</v>
      </c>
      <c r="J20" s="335"/>
      <c r="K20" s="319" t="s">
        <v>81</v>
      </c>
      <c r="L20" s="331"/>
      <c r="M20" s="319" t="s">
        <v>76</v>
      </c>
      <c r="N20" s="319" t="s">
        <v>61</v>
      </c>
      <c r="O20" s="319"/>
      <c r="P20" s="336"/>
    </row>
    <row r="21" spans="2:16" s="6" customFormat="1" ht="34.5" customHeight="1" thickBot="1">
      <c r="B21" s="321"/>
      <c r="C21" s="321"/>
      <c r="D21" s="321"/>
      <c r="E21" s="321"/>
      <c r="F21" s="321"/>
      <c r="G21" s="110" t="s">
        <v>74</v>
      </c>
      <c r="H21" s="114" t="s">
        <v>66</v>
      </c>
      <c r="I21" s="110" t="s">
        <v>80</v>
      </c>
      <c r="J21" s="111" t="s">
        <v>75</v>
      </c>
      <c r="K21" s="332"/>
      <c r="L21" s="332"/>
      <c r="M21" s="332"/>
      <c r="N21" s="332"/>
      <c r="O21" s="332"/>
      <c r="P21" s="332"/>
    </row>
    <row r="22" spans="2:16" s="6" customFormat="1" ht="15" customHeight="1" thickBot="1">
      <c r="B22" s="96"/>
      <c r="C22" s="96"/>
      <c r="D22" s="96"/>
      <c r="E22" s="96"/>
      <c r="F22" s="96"/>
      <c r="G22" s="97"/>
      <c r="H22" s="97"/>
      <c r="I22" s="97"/>
      <c r="J22" s="97"/>
      <c r="K22" s="98"/>
      <c r="L22" s="98"/>
      <c r="M22" s="98"/>
      <c r="N22" s="98"/>
      <c r="O22" s="98"/>
      <c r="P22" s="98"/>
    </row>
    <row r="23" spans="2:16" ht="57" customHeight="1" thickBot="1">
      <c r="B23" s="165"/>
      <c r="C23" s="166"/>
      <c r="D23" s="167"/>
      <c r="E23" s="117"/>
      <c r="F23" s="118">
        <f aca="true" t="shared" si="0" ref="F23:F34">IF(ISERROR(VLOOKUP(D23,dayRate,4,FALSE)),0,VLOOKUP(D23,dayRate,4,FALSE))</f>
        <v>0</v>
      </c>
      <c r="G23" s="171"/>
      <c r="H23" s="172"/>
      <c r="I23" s="173"/>
      <c r="J23" s="171"/>
      <c r="K23" s="174"/>
      <c r="L23" s="86" t="e">
        <f>IF(G23="termly",SUM(E23,F23)*H23*J23*VLOOKUP(I23,intervalCalc,2,FALSE)/K23*C23,SUM(E23,F23)*H23*VLOOKUP(G23,periodCalc,2,FALSE)*J23*VLOOKUP(I23,intervalCalc,2,FALSE)/K23*P$17/7/3*C23)</f>
        <v>#N/A</v>
      </c>
      <c r="M23" s="119">
        <f>IF(ISERROR(L23),"",ROUND(L23,0))</f>
      </c>
      <c r="N23" s="325"/>
      <c r="O23" s="326"/>
      <c r="P23" s="327"/>
    </row>
    <row r="24" spans="2:18" ht="57" customHeight="1" thickBot="1">
      <c r="B24" s="168"/>
      <c r="C24" s="169"/>
      <c r="D24" s="170"/>
      <c r="E24" s="101"/>
      <c r="F24" s="118">
        <f t="shared" si="0"/>
        <v>0</v>
      </c>
      <c r="G24" s="175"/>
      <c r="H24" s="176"/>
      <c r="I24" s="177"/>
      <c r="J24" s="175"/>
      <c r="K24" s="178"/>
      <c r="L24" s="86" t="e">
        <f>IF(G24="termly",SUM(E24,F24)*H24*J24*VLOOKUP(I24,intervalCalc,2,FALSE)/K24*C24,SUM(E24,F24)*H24*VLOOKUP(G24,periodCalc,2,FALSE)*J24*VLOOKUP(I24,intervalCalc,2,FALSE)/K24*P$17/7/3*C24)</f>
        <v>#N/A</v>
      </c>
      <c r="M24" s="119">
        <f aca="true" t="shared" si="1" ref="M24:M42">IF(ISERROR(L24),"",ROUND(L24,0))</f>
      </c>
      <c r="N24" s="316"/>
      <c r="O24" s="317"/>
      <c r="P24" s="318"/>
      <c r="R24" s="146"/>
    </row>
    <row r="25" spans="2:18" ht="57" customHeight="1" thickBot="1">
      <c r="B25" s="168"/>
      <c r="C25" s="169"/>
      <c r="D25" s="170"/>
      <c r="E25" s="101"/>
      <c r="F25" s="118">
        <f t="shared" si="0"/>
        <v>0</v>
      </c>
      <c r="G25" s="175"/>
      <c r="H25" s="176"/>
      <c r="I25" s="177"/>
      <c r="J25" s="175"/>
      <c r="K25" s="178"/>
      <c r="L25" s="86" t="e">
        <f>IF(G25="termly",SUM(E25,F25)*H25*J25*VLOOKUP(I25,intervalCalc,2,FALSE)/K25*C25,SUM(E25,F25)*H25*VLOOKUP(G25,periodCalc,2,FALSE)*J25*VLOOKUP(I25,intervalCalc,2,FALSE)/K25*P$17/7/3*C25)</f>
        <v>#N/A</v>
      </c>
      <c r="M25" s="119">
        <f t="shared" si="1"/>
      </c>
      <c r="N25" s="316"/>
      <c r="O25" s="317"/>
      <c r="P25" s="318"/>
      <c r="R25" s="146"/>
    </row>
    <row r="26" spans="2:16" ht="57" customHeight="1" thickBot="1">
      <c r="B26" s="168"/>
      <c r="C26" s="169"/>
      <c r="D26" s="170"/>
      <c r="E26" s="101"/>
      <c r="F26" s="118">
        <f t="shared" si="0"/>
        <v>0</v>
      </c>
      <c r="G26" s="175"/>
      <c r="H26" s="176"/>
      <c r="I26" s="177"/>
      <c r="J26" s="175"/>
      <c r="K26" s="178"/>
      <c r="L26" s="86" t="e">
        <f>IF(G26="termly",SUM(E26,F26)*H26*J26*VLOOKUP(I26,intervalCalc,2,FALSE)/K26*C26,SUM(E26,F26)*H26*VLOOKUP(G26,periodCalc,2,FALSE)*J26*VLOOKUP(I26,intervalCalc,2,FALSE)/K26*P$17/7/3*C26)</f>
        <v>#N/A</v>
      </c>
      <c r="M26" s="119">
        <f t="shared" si="1"/>
      </c>
      <c r="N26" s="316"/>
      <c r="O26" s="317"/>
      <c r="P26" s="318"/>
    </row>
    <row r="27" spans="2:16" ht="57" customHeight="1" thickBot="1">
      <c r="B27" s="168"/>
      <c r="C27" s="169"/>
      <c r="D27" s="170"/>
      <c r="E27" s="101"/>
      <c r="F27" s="118">
        <f t="shared" si="0"/>
        <v>0</v>
      </c>
      <c r="G27" s="175"/>
      <c r="H27" s="176"/>
      <c r="I27" s="177"/>
      <c r="J27" s="175"/>
      <c r="K27" s="178"/>
      <c r="L27" s="86" t="e">
        <f>IF(G27="termly",SUM(E27,F27)*H27*J27*VLOOKUP(I27,intervalCalc,2,FALSE)/K27*C27,SUM(E27,F27)*H27*VLOOKUP(G27,periodCalc,2,FALSE)*J27*VLOOKUP(I27,intervalCalc,2,FALSE)/K27*P$17/7/3*C27)</f>
        <v>#N/A</v>
      </c>
      <c r="M27" s="119">
        <f t="shared" si="1"/>
      </c>
      <c r="N27" s="316"/>
      <c r="O27" s="317"/>
      <c r="P27" s="318"/>
    </row>
    <row r="28" spans="2:16" ht="57" customHeight="1" thickBot="1">
      <c r="B28" s="168"/>
      <c r="C28" s="169"/>
      <c r="D28" s="170"/>
      <c r="E28" s="101"/>
      <c r="F28" s="118">
        <f t="shared" si="0"/>
        <v>0</v>
      </c>
      <c r="G28" s="175"/>
      <c r="H28" s="176"/>
      <c r="I28" s="177"/>
      <c r="J28" s="175"/>
      <c r="K28" s="178"/>
      <c r="L28" s="86" t="e">
        <f>IF(G28="termly",SUM(E28,F28)*H28*J28*VLOOKUP(I28,intervalCalc,2,FALSE)/K28*C28,SUM(E28,F28)*H28*VLOOKUP(G28,periodCalc,2,FALSE)*J28*VLOOKUP(I28,intervalCalc,2,FALSE)/K28*P$17/7/3*C28)</f>
        <v>#N/A</v>
      </c>
      <c r="M28" s="119">
        <f t="shared" si="1"/>
      </c>
      <c r="N28" s="316"/>
      <c r="O28" s="317"/>
      <c r="P28" s="318"/>
    </row>
    <row r="29" spans="2:16" ht="57" customHeight="1" thickBot="1">
      <c r="B29" s="168"/>
      <c r="C29" s="169"/>
      <c r="D29" s="170"/>
      <c r="E29" s="101"/>
      <c r="F29" s="118">
        <f t="shared" si="0"/>
        <v>0</v>
      </c>
      <c r="G29" s="175"/>
      <c r="H29" s="176"/>
      <c r="I29" s="177"/>
      <c r="J29" s="175"/>
      <c r="K29" s="178"/>
      <c r="L29" s="86" t="e">
        <f>IF(G29="termly",SUM(E29,F29)*H29*J29*VLOOKUP(I29,intervalCalc,2,FALSE)/K29*C29,SUM(E29,F29)*H29*VLOOKUP(G29,periodCalc,2,FALSE)*J29*VLOOKUP(I29,intervalCalc,2,FALSE)/K29*P$17/7/3*C29)</f>
        <v>#N/A</v>
      </c>
      <c r="M29" s="119">
        <f t="shared" si="1"/>
      </c>
      <c r="N29" s="316"/>
      <c r="O29" s="317"/>
      <c r="P29" s="318"/>
    </row>
    <row r="30" spans="2:16" ht="57" customHeight="1" thickBot="1">
      <c r="B30" s="168"/>
      <c r="C30" s="169"/>
      <c r="D30" s="170"/>
      <c r="E30" s="101"/>
      <c r="F30" s="118">
        <f t="shared" si="0"/>
        <v>0</v>
      </c>
      <c r="G30" s="175"/>
      <c r="H30" s="176"/>
      <c r="I30" s="177"/>
      <c r="J30" s="175"/>
      <c r="K30" s="178"/>
      <c r="L30" s="86" t="e">
        <f>IF(G30="termly",SUM(E30,F30)*H30*J30*VLOOKUP(I30,intervalCalc,2,FALSE)/K30*C30,SUM(E30,F30)*H30*VLOOKUP(G30,periodCalc,2,FALSE)*J30*VLOOKUP(I30,intervalCalc,2,FALSE)/K30*P$17/7/3*C30)</f>
        <v>#N/A</v>
      </c>
      <c r="M30" s="119">
        <f t="shared" si="1"/>
      </c>
      <c r="N30" s="316"/>
      <c r="O30" s="317"/>
      <c r="P30" s="318"/>
    </row>
    <row r="31" spans="2:16" ht="57" customHeight="1" thickBot="1">
      <c r="B31" s="168"/>
      <c r="C31" s="169"/>
      <c r="D31" s="170"/>
      <c r="E31" s="101"/>
      <c r="F31" s="118">
        <f t="shared" si="0"/>
        <v>0</v>
      </c>
      <c r="G31" s="175"/>
      <c r="H31" s="176"/>
      <c r="I31" s="177"/>
      <c r="J31" s="175"/>
      <c r="K31" s="178"/>
      <c r="L31" s="86" t="e">
        <f>IF(G31="termly",SUM(E31,F31)*H31*J31*VLOOKUP(I31,intervalCalc,2,FALSE)/K31*C31,SUM(E31,F31)*H31*VLOOKUP(G31,periodCalc,2,FALSE)*J31*VLOOKUP(I31,intervalCalc,2,FALSE)/K31*P$17/7/3*C31)</f>
        <v>#N/A</v>
      </c>
      <c r="M31" s="119">
        <f t="shared" si="1"/>
      </c>
      <c r="N31" s="316"/>
      <c r="O31" s="317"/>
      <c r="P31" s="318"/>
    </row>
    <row r="32" spans="2:16" ht="57" customHeight="1" thickBot="1">
      <c r="B32" s="168"/>
      <c r="C32" s="169"/>
      <c r="D32" s="170"/>
      <c r="E32" s="101"/>
      <c r="F32" s="118">
        <f t="shared" si="0"/>
        <v>0</v>
      </c>
      <c r="G32" s="175"/>
      <c r="H32" s="176"/>
      <c r="I32" s="177"/>
      <c r="J32" s="175"/>
      <c r="K32" s="178"/>
      <c r="L32" s="86" t="e">
        <f>IF(G32="termly",SUM(E32,F32)*H32*J32*VLOOKUP(I32,intervalCalc,2,FALSE)/K32*C32,SUM(E32,F32)*H32*VLOOKUP(G32,periodCalc,2,FALSE)*J32*VLOOKUP(I32,intervalCalc,2,FALSE)/K32*P$17/7/3*C32)</f>
        <v>#N/A</v>
      </c>
      <c r="M32" s="119">
        <f t="shared" si="1"/>
      </c>
      <c r="N32" s="316"/>
      <c r="O32" s="317"/>
      <c r="P32" s="318"/>
    </row>
    <row r="33" spans="2:16" ht="57" customHeight="1" thickBot="1">
      <c r="B33" s="168"/>
      <c r="C33" s="169"/>
      <c r="D33" s="170"/>
      <c r="E33" s="101"/>
      <c r="F33" s="118">
        <f t="shared" si="0"/>
        <v>0</v>
      </c>
      <c r="G33" s="175"/>
      <c r="H33" s="176"/>
      <c r="I33" s="177"/>
      <c r="J33" s="175"/>
      <c r="K33" s="178"/>
      <c r="L33" s="86" t="e">
        <f>IF(G33="termly",SUM(E33,F33)*H33*J33*VLOOKUP(I33,intervalCalc,2,FALSE)/K33*C33,SUM(E33,F33)*H33*VLOOKUP(G33,periodCalc,2,FALSE)*J33*VLOOKUP(I33,intervalCalc,2,FALSE)/K33*P$17/7/3*C33)</f>
        <v>#N/A</v>
      </c>
      <c r="M33" s="119">
        <f t="shared" si="1"/>
      </c>
      <c r="N33" s="316"/>
      <c r="O33" s="317"/>
      <c r="P33" s="318"/>
    </row>
    <row r="34" spans="2:16" ht="57" customHeight="1" thickBot="1">
      <c r="B34" s="168"/>
      <c r="C34" s="169"/>
      <c r="D34" s="170"/>
      <c r="E34" s="101"/>
      <c r="F34" s="118">
        <f t="shared" si="0"/>
        <v>0</v>
      </c>
      <c r="G34" s="175"/>
      <c r="H34" s="176"/>
      <c r="I34" s="177"/>
      <c r="J34" s="175"/>
      <c r="K34" s="178"/>
      <c r="L34" s="86" t="e">
        <f>IF(G34="termly",SUM(E34,F34)*H34*J34*VLOOKUP(I34,intervalCalc,2,FALSE)/K34*C34,SUM(E34,F34)*H34*VLOOKUP(G34,periodCalc,2,FALSE)*J34*VLOOKUP(I34,intervalCalc,2,FALSE)/K34*P$17/7/3*C34)</f>
        <v>#N/A</v>
      </c>
      <c r="M34" s="119">
        <f t="shared" si="1"/>
      </c>
      <c r="N34" s="316"/>
      <c r="O34" s="317"/>
      <c r="P34" s="318"/>
    </row>
    <row r="35" spans="2:16" ht="57" customHeight="1" thickBot="1">
      <c r="B35" s="168"/>
      <c r="C35" s="169"/>
      <c r="D35" s="170"/>
      <c r="E35" s="101"/>
      <c r="F35" s="90">
        <f aca="true" t="shared" si="2" ref="F35:F42">IF(ISERROR(VLOOKUP(D35,dayRate,4,FALSE)),0,VLOOKUP(D35,dayRate,4,FALSE))</f>
        <v>0</v>
      </c>
      <c r="G35" s="175"/>
      <c r="H35" s="176"/>
      <c r="I35" s="177"/>
      <c r="J35" s="175"/>
      <c r="K35" s="178"/>
      <c r="L35" s="86" t="e">
        <f>IF(G35="termly",SUM(E35,F35)*H35*J35*VLOOKUP(I35,intervalCalc,2,FALSE)/K35*C35,SUM(E35,F35)*H35*VLOOKUP(G35,periodCalc,2,FALSE)*J35*VLOOKUP(I35,intervalCalc,2,FALSE)/K35*P$17/7/3*C35)</f>
        <v>#N/A</v>
      </c>
      <c r="M35" s="119">
        <f t="shared" si="1"/>
      </c>
      <c r="N35" s="316"/>
      <c r="O35" s="317"/>
      <c r="P35" s="318"/>
    </row>
    <row r="36" spans="2:16" ht="57" customHeight="1" thickBot="1">
      <c r="B36" s="168"/>
      <c r="C36" s="169"/>
      <c r="D36" s="170"/>
      <c r="E36" s="101"/>
      <c r="F36" s="90">
        <f t="shared" si="2"/>
        <v>0</v>
      </c>
      <c r="G36" s="175"/>
      <c r="H36" s="176"/>
      <c r="I36" s="177"/>
      <c r="J36" s="175"/>
      <c r="K36" s="178"/>
      <c r="L36" s="86" t="e">
        <f>IF(G36="termly",SUM(E36,F36)*H36*J36*VLOOKUP(I36,intervalCalc,2,FALSE)/K36*C36,SUM(E36,F36)*H36*VLOOKUP(G36,periodCalc,2,FALSE)*J36*VLOOKUP(I36,intervalCalc,2,FALSE)/K36*P$17/7/3*C36)</f>
        <v>#N/A</v>
      </c>
      <c r="M36" s="119">
        <f t="shared" si="1"/>
      </c>
      <c r="N36" s="316"/>
      <c r="O36" s="317"/>
      <c r="P36" s="318"/>
    </row>
    <row r="37" spans="2:16" ht="57" customHeight="1" thickBot="1">
      <c r="B37" s="168"/>
      <c r="C37" s="169"/>
      <c r="D37" s="170"/>
      <c r="E37" s="101"/>
      <c r="F37" s="90">
        <f t="shared" si="2"/>
        <v>0</v>
      </c>
      <c r="G37" s="175"/>
      <c r="H37" s="176"/>
      <c r="I37" s="177"/>
      <c r="J37" s="175"/>
      <c r="K37" s="178"/>
      <c r="L37" s="86" t="e">
        <f>IF(G37="termly",SUM(E37,F37)*H37*J37*VLOOKUP(I37,intervalCalc,2,FALSE)/K37*C37,SUM(E37,F37)*H37*VLOOKUP(G37,periodCalc,2,FALSE)*J37*VLOOKUP(I37,intervalCalc,2,FALSE)/K37*P$17/7/3*C37)</f>
        <v>#N/A</v>
      </c>
      <c r="M37" s="119">
        <f t="shared" si="1"/>
      </c>
      <c r="N37" s="316"/>
      <c r="O37" s="317"/>
      <c r="P37" s="318"/>
    </row>
    <row r="38" spans="2:16" ht="57" customHeight="1" thickBot="1">
      <c r="B38" s="89"/>
      <c r="C38" s="144"/>
      <c r="D38" s="99"/>
      <c r="E38" s="101"/>
      <c r="F38" s="90">
        <f t="shared" si="2"/>
        <v>0</v>
      </c>
      <c r="G38" s="112"/>
      <c r="H38" s="115"/>
      <c r="I38" s="94"/>
      <c r="J38" s="112"/>
      <c r="K38" s="91"/>
      <c r="L38" s="86" t="e">
        <f>IF(G38="termly",SUM(E38,F38)*H38*J38*VLOOKUP(I38,intervalCalc,2,FALSE)/K38*C38,SUM(E38,F38)*H38*VLOOKUP(G38,periodCalc,2,FALSE)*J38*VLOOKUP(I38,intervalCalc,2,FALSE)/K38*P$17/7/3*C38)</f>
        <v>#N/A</v>
      </c>
      <c r="M38" s="119">
        <f t="shared" si="1"/>
      </c>
      <c r="N38" s="316"/>
      <c r="O38" s="317"/>
      <c r="P38" s="318"/>
    </row>
    <row r="39" spans="2:16" ht="57" customHeight="1" thickBot="1">
      <c r="B39" s="89"/>
      <c r="C39" s="144"/>
      <c r="D39" s="99"/>
      <c r="E39" s="101"/>
      <c r="F39" s="90">
        <f t="shared" si="2"/>
        <v>0</v>
      </c>
      <c r="G39" s="112"/>
      <c r="H39" s="115"/>
      <c r="I39" s="94"/>
      <c r="J39" s="112"/>
      <c r="K39" s="91"/>
      <c r="L39" s="86" t="e">
        <f>IF(G39="termly",SUM(E39,F39)*H39*J39*VLOOKUP(I39,intervalCalc,2,FALSE)/K39*C39,SUM(E39,F39)*H39*VLOOKUP(G39,periodCalc,2,FALSE)*J39*VLOOKUP(I39,intervalCalc,2,FALSE)/K39*P$17/7/3*C39)</f>
        <v>#N/A</v>
      </c>
      <c r="M39" s="119">
        <f t="shared" si="1"/>
      </c>
      <c r="N39" s="316"/>
      <c r="O39" s="317"/>
      <c r="P39" s="318"/>
    </row>
    <row r="40" spans="2:16" ht="57" customHeight="1" thickBot="1">
      <c r="B40" s="89"/>
      <c r="C40" s="144"/>
      <c r="D40" s="99"/>
      <c r="E40" s="101"/>
      <c r="F40" s="90">
        <f t="shared" si="2"/>
        <v>0</v>
      </c>
      <c r="G40" s="112"/>
      <c r="H40" s="115"/>
      <c r="I40" s="94"/>
      <c r="J40" s="112"/>
      <c r="K40" s="91"/>
      <c r="L40" s="86" t="e">
        <f>IF(G40="termly",SUM(E40,F40)*H40*J40*VLOOKUP(I40,intervalCalc,2,FALSE)/K40*C40,SUM(E40,F40)*H40*VLOOKUP(G40,periodCalc,2,FALSE)*J40*VLOOKUP(I40,intervalCalc,2,FALSE)/K40*P$17/7/3*C40)</f>
        <v>#N/A</v>
      </c>
      <c r="M40" s="119">
        <f t="shared" si="1"/>
      </c>
      <c r="N40" s="316"/>
      <c r="O40" s="317"/>
      <c r="P40" s="318"/>
    </row>
    <row r="41" spans="2:16" ht="57" customHeight="1" thickBot="1">
      <c r="B41" s="89"/>
      <c r="C41" s="144"/>
      <c r="D41" s="99"/>
      <c r="E41" s="101"/>
      <c r="F41" s="90">
        <f t="shared" si="2"/>
        <v>0</v>
      </c>
      <c r="G41" s="112"/>
      <c r="H41" s="115"/>
      <c r="I41" s="94"/>
      <c r="J41" s="112"/>
      <c r="K41" s="91"/>
      <c r="L41" s="86" t="e">
        <f>IF(G41="termly",SUM(E41,F41)*H41*J41*VLOOKUP(I41,intervalCalc,2,FALSE)/K41*C41,SUM(E41,F41)*H41*VLOOKUP(G41,periodCalc,2,FALSE)*J41*VLOOKUP(I41,intervalCalc,2,FALSE)/K41*P$17/7/3*C41)</f>
        <v>#N/A</v>
      </c>
      <c r="M41" s="119">
        <f t="shared" si="1"/>
      </c>
      <c r="N41" s="316"/>
      <c r="O41" s="317"/>
      <c r="P41" s="318"/>
    </row>
    <row r="42" spans="2:16" ht="57" customHeight="1" thickBot="1">
      <c r="B42" s="92"/>
      <c r="C42" s="145"/>
      <c r="D42" s="100"/>
      <c r="E42" s="102"/>
      <c r="F42" s="52">
        <f t="shared" si="2"/>
        <v>0</v>
      </c>
      <c r="G42" s="113"/>
      <c r="H42" s="116"/>
      <c r="I42" s="95"/>
      <c r="J42" s="113"/>
      <c r="K42" s="61"/>
      <c r="L42" s="93" t="e">
        <f>IF(G42="termly",SUM(E42,F42)*H42*J42*VLOOKUP(I42,intervalCalc,2,FALSE)/K42*C42,SUM(E42,F42)*H42*VLOOKUP(G42,periodCalc,2,FALSE)*J42*VLOOKUP(I42,intervalCalc,2,FALSE)/K42*P$17/7/3*C42)</f>
        <v>#N/A</v>
      </c>
      <c r="M42" s="119">
        <f t="shared" si="1"/>
      </c>
      <c r="N42" s="328"/>
      <c r="O42" s="329"/>
      <c r="P42" s="330"/>
    </row>
    <row r="43" ht="15" customHeight="1" thickBot="1">
      <c r="M43" s="83"/>
    </row>
    <row r="44" ht="57" customHeight="1" thickBot="1">
      <c r="M44" s="84">
        <f>SUM(M23:M42)</f>
        <v>0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33">
    <mergeCell ref="N42:P42"/>
    <mergeCell ref="L20:L21"/>
    <mergeCell ref="N31:P31"/>
    <mergeCell ref="N32:P32"/>
    <mergeCell ref="K20:K21"/>
    <mergeCell ref="B13:F14"/>
    <mergeCell ref="B20:B21"/>
    <mergeCell ref="I20:J20"/>
    <mergeCell ref="M20:M21"/>
    <mergeCell ref="N20:P21"/>
    <mergeCell ref="B11:G12"/>
    <mergeCell ref="E20:E21"/>
    <mergeCell ref="N41:P41"/>
    <mergeCell ref="N30:P30"/>
    <mergeCell ref="N23:P23"/>
    <mergeCell ref="N24:P24"/>
    <mergeCell ref="N25:P25"/>
    <mergeCell ref="N26:P26"/>
    <mergeCell ref="D20:D21"/>
    <mergeCell ref="F20:F21"/>
    <mergeCell ref="N27:P27"/>
    <mergeCell ref="N28:P28"/>
    <mergeCell ref="G20:H20"/>
    <mergeCell ref="C20:C21"/>
    <mergeCell ref="N37:P37"/>
    <mergeCell ref="N38:P38"/>
    <mergeCell ref="N29:P29"/>
    <mergeCell ref="N39:P39"/>
    <mergeCell ref="N40:P40"/>
    <mergeCell ref="N33:P33"/>
    <mergeCell ref="N34:P34"/>
    <mergeCell ref="N35:P35"/>
    <mergeCell ref="N36:P36"/>
  </mergeCells>
  <dataValidations count="4">
    <dataValidation type="list" allowBlank="1" showInputMessage="1" showErrorMessage="1" sqref="I23:I42">
      <formula1>interval</formula1>
    </dataValidation>
    <dataValidation type="list" allowBlank="1" showInputMessage="1" showErrorMessage="1" sqref="G23:G42">
      <formula1>period</formula1>
    </dataValidation>
    <dataValidation type="list" allowBlank="1" showInputMessage="1" showErrorMessage="1" sqref="D23:D42">
      <formula1>role</formula1>
    </dataValidation>
    <dataValidation type="list" allowBlank="1" showInputMessage="1" showErrorMessage="1" sqref="B23:B42">
      <formula1>support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85" zoomScaleNormal="85" zoomScalePageLayoutView="0" workbookViewId="0" topLeftCell="A20">
      <selection activeCell="A37" sqref="A37"/>
    </sheetView>
  </sheetViews>
  <sheetFormatPr defaultColWidth="9.140625" defaultRowHeight="18" customHeight="1"/>
  <cols>
    <col min="1" max="1" width="15.7109375" style="60" customWidth="1"/>
    <col min="2" max="2" width="19.421875" style="60" customWidth="1"/>
    <col min="3" max="3" width="23.28125" style="60" customWidth="1"/>
    <col min="4" max="6" width="18.7109375" style="60" customWidth="1"/>
    <col min="7" max="16384" width="9.140625" style="60" customWidth="1"/>
  </cols>
  <sheetData>
    <row r="1" spans="3:6" s="1" customFormat="1" ht="18" customHeight="1">
      <c r="C1" s="2"/>
      <c r="D1" s="2"/>
      <c r="E1" s="2"/>
      <c r="F1" s="2"/>
    </row>
    <row r="2" spans="3:6" s="1" customFormat="1" ht="18" customHeight="1">
      <c r="C2" s="2"/>
      <c r="D2" s="2"/>
      <c r="E2" s="2"/>
      <c r="F2" s="2"/>
    </row>
    <row r="3" spans="3:6" s="1" customFormat="1" ht="18" customHeight="1">
      <c r="C3" s="2"/>
      <c r="D3" s="2"/>
      <c r="E3" s="2"/>
      <c r="F3" s="2"/>
    </row>
    <row r="4" spans="3:6" s="4" customFormat="1" ht="18" customHeight="1">
      <c r="C4" s="2"/>
      <c r="D4" s="2"/>
      <c r="E4" s="2"/>
      <c r="F4" s="2"/>
    </row>
    <row r="5" spans="3:6" s="4" customFormat="1" ht="18" customHeight="1">
      <c r="C5" s="2"/>
      <c r="D5" s="2"/>
      <c r="E5" s="2"/>
      <c r="F5" s="2"/>
    </row>
    <row r="6" spans="3:6" s="1" customFormat="1" ht="18" customHeight="1">
      <c r="C6" s="2"/>
      <c r="D6" s="2"/>
      <c r="E6" s="2"/>
      <c r="F6" s="2"/>
    </row>
    <row r="7" spans="3:6" s="1" customFormat="1" ht="18" customHeight="1">
      <c r="C7" s="2"/>
      <c r="D7" s="2"/>
      <c r="E7" s="2"/>
      <c r="F7" s="2"/>
    </row>
    <row r="8" spans="3:6" s="1" customFormat="1" ht="18" customHeight="1">
      <c r="C8" s="2"/>
      <c r="D8" s="3"/>
      <c r="E8" s="3"/>
      <c r="F8" s="3"/>
    </row>
    <row r="9" spans="1:5" s="1" customFormat="1" ht="18" customHeight="1">
      <c r="A9" s="322" t="s">
        <v>233</v>
      </c>
      <c r="B9" s="322"/>
      <c r="C9" s="324"/>
      <c r="D9" s="324"/>
      <c r="E9" s="2"/>
    </row>
    <row r="10" spans="1:5" s="1" customFormat="1" ht="18" customHeight="1">
      <c r="A10" s="324"/>
      <c r="B10" s="324"/>
      <c r="C10" s="324"/>
      <c r="D10" s="324"/>
      <c r="E10" s="2"/>
    </row>
    <row r="11" spans="1:5" s="1" customFormat="1" ht="18" customHeight="1">
      <c r="A11" s="333" t="s">
        <v>1</v>
      </c>
      <c r="B11" s="333"/>
      <c r="C11" s="324"/>
      <c r="D11" s="324"/>
      <c r="E11" s="48"/>
    </row>
    <row r="12" spans="1:5" s="1" customFormat="1" ht="18" customHeight="1">
      <c r="A12" s="324"/>
      <c r="B12" s="324"/>
      <c r="C12" s="324"/>
      <c r="D12" s="324"/>
      <c r="E12" s="48"/>
    </row>
    <row r="13" spans="4:5" s="1" customFormat="1" ht="18" customHeight="1" thickBot="1">
      <c r="D13" s="2"/>
      <c r="E13" s="48"/>
    </row>
    <row r="14" spans="2:6" s="1" customFormat="1" ht="18" customHeight="1" thickBot="1">
      <c r="B14" s="81" t="s">
        <v>0</v>
      </c>
      <c r="C14" s="81"/>
      <c r="D14" s="8"/>
      <c r="E14" s="159">
        <f>detail!P11</f>
        <v>0</v>
      </c>
      <c r="F14" s="82"/>
    </row>
    <row r="15" spans="2:6" s="1" customFormat="1" ht="18" customHeight="1" thickBot="1">
      <c r="B15" s="3"/>
      <c r="C15" s="3"/>
      <c r="D15" s="8"/>
      <c r="E15" s="156"/>
      <c r="F15" s="49"/>
    </row>
    <row r="16" spans="2:6" s="1" customFormat="1" ht="18" customHeight="1" thickBot="1">
      <c r="B16" s="10" t="s">
        <v>39</v>
      </c>
      <c r="C16" s="10"/>
      <c r="D16" s="79"/>
      <c r="E16" s="157">
        <f>detail!P13</f>
        <v>43710</v>
      </c>
      <c r="F16" s="2"/>
    </row>
    <row r="17" spans="2:5" s="80" customFormat="1" ht="18" customHeight="1" thickBot="1">
      <c r="B17" s="3"/>
      <c r="C17" s="3"/>
      <c r="D17" s="51"/>
      <c r="E17" s="158"/>
    </row>
    <row r="18" spans="2:5" s="80" customFormat="1" ht="18" customHeight="1" thickBot="1">
      <c r="B18" s="10" t="s">
        <v>40</v>
      </c>
      <c r="C18" s="10"/>
      <c r="D18" s="79"/>
      <c r="E18" s="157">
        <f>detail!P15</f>
        <v>44033</v>
      </c>
    </row>
    <row r="19" spans="2:5" s="80" customFormat="1" ht="18" customHeight="1" thickBot="1">
      <c r="B19" s="3"/>
      <c r="C19" s="3"/>
      <c r="D19" s="8"/>
      <c r="E19" s="3"/>
    </row>
    <row r="20" spans="2:5" s="80" customFormat="1" ht="18" customHeight="1" thickBot="1">
      <c r="B20" s="10" t="s">
        <v>42</v>
      </c>
      <c r="C20" s="10"/>
      <c r="D20" s="8"/>
      <c r="E20" s="11">
        <f>IF(E16="","",detail!P17)</f>
        <v>190</v>
      </c>
    </row>
    <row r="21" s="80" customFormat="1" ht="18" customHeight="1">
      <c r="B21" s="62" t="s">
        <v>78</v>
      </c>
    </row>
    <row r="22" s="80" customFormat="1" ht="18" customHeight="1" thickBot="1">
      <c r="B22" s="62"/>
    </row>
    <row r="23" spans="2:5" s="1" customFormat="1" ht="18" customHeight="1" thickBot="1">
      <c r="B23" s="339"/>
      <c r="C23" s="339"/>
      <c r="D23" s="108"/>
      <c r="E23" s="109" t="s">
        <v>72</v>
      </c>
    </row>
    <row r="24" spans="2:5" s="1" customFormat="1" ht="18" customHeight="1">
      <c r="B24" s="340" t="s">
        <v>171</v>
      </c>
      <c r="C24" s="341"/>
      <c r="D24" s="138"/>
      <c r="E24" s="139">
        <f>IF(SUMIF(detail!$B:$B,$B24,detail!$M:$M)=0,"",SUMIF(detail!$B:$B,$B24,detail!$M:$M))</f>
      </c>
    </row>
    <row r="25" spans="2:5" s="1" customFormat="1" ht="18" customHeight="1">
      <c r="B25" s="337" t="s">
        <v>170</v>
      </c>
      <c r="C25" s="338"/>
      <c r="D25" s="140"/>
      <c r="E25" s="141">
        <f>IF(SUMIF(detail!$B:$B,$B25,detail!$M:$M)=0,"",SUMIF(detail!$B:$B,$B25,detail!$M:$M))</f>
      </c>
    </row>
    <row r="26" spans="2:5" s="1" customFormat="1" ht="18" customHeight="1">
      <c r="B26" s="337" t="s">
        <v>163</v>
      </c>
      <c r="C26" s="338"/>
      <c r="D26" s="140"/>
      <c r="E26" s="141">
        <f>IF(SUMIF(detail!$B:$B,$B26,detail!$M:$M)=0,"",SUMIF(detail!$B:$B,$B26,detail!$M:$M))</f>
      </c>
    </row>
    <row r="27" spans="2:5" s="80" customFormat="1" ht="18" customHeight="1">
      <c r="B27" s="337" t="s">
        <v>164</v>
      </c>
      <c r="C27" s="338"/>
      <c r="D27" s="140"/>
      <c r="E27" s="141">
        <f>IF(SUMIF(detail!$B:$B,$B27,detail!$M:$M)=0,"",SUMIF(detail!$B:$B,$B27,detail!$M:$M))</f>
      </c>
    </row>
    <row r="28" spans="2:5" s="80" customFormat="1" ht="18" customHeight="1">
      <c r="B28" s="337" t="s">
        <v>165</v>
      </c>
      <c r="C28" s="338"/>
      <c r="D28" s="140"/>
      <c r="E28" s="141">
        <f>IF(SUMIF(detail!$B:$B,$B28,detail!$M:$M)=0,"",SUMIF(detail!$B:$B,$B28,detail!$M:$M))</f>
      </c>
    </row>
    <row r="29" spans="2:5" s="80" customFormat="1" ht="18" customHeight="1">
      <c r="B29" s="337" t="s">
        <v>168</v>
      </c>
      <c r="C29" s="338"/>
      <c r="D29" s="140"/>
      <c r="E29" s="141">
        <f>IF(SUMIF(detail!$B:$B,$B29,detail!$M:$M)=0,"",SUMIF(detail!$B:$B,$B29,detail!$M:$M))</f>
      </c>
    </row>
    <row r="30" spans="2:5" s="80" customFormat="1" ht="18" customHeight="1">
      <c r="B30" s="337" t="s">
        <v>173</v>
      </c>
      <c r="C30" s="338"/>
      <c r="D30" s="140"/>
      <c r="E30" s="141">
        <f>IF(SUMIF(detail!$B:$B,$B30,detail!$M:$M)=0,"",SUMIF(detail!$B:$B,$B30,detail!$M:$M))</f>
      </c>
    </row>
    <row r="31" spans="2:5" s="80" customFormat="1" ht="18" customHeight="1">
      <c r="B31" s="337" t="s">
        <v>174</v>
      </c>
      <c r="C31" s="338"/>
      <c r="D31" s="140"/>
      <c r="E31" s="141">
        <f>IF(SUMIF(detail!$B:$B,$B31,detail!$M:$M)=0,"",SUMIF(detail!$B:$B,$B31,detail!$M:$M))</f>
      </c>
    </row>
    <row r="32" spans="2:5" s="80" customFormat="1" ht="18" customHeight="1">
      <c r="B32" s="337" t="s">
        <v>167</v>
      </c>
      <c r="C32" s="338"/>
      <c r="D32" s="140"/>
      <c r="E32" s="141">
        <f>IF(SUMIF(detail!$B:$B,$B32,detail!$M:$M)=0,"",SUMIF(detail!$B:$B,$B32,detail!$M:$M))</f>
      </c>
    </row>
    <row r="33" spans="2:5" s="80" customFormat="1" ht="18" customHeight="1">
      <c r="B33" s="337" t="s">
        <v>60</v>
      </c>
      <c r="C33" s="338"/>
      <c r="D33" s="140"/>
      <c r="E33" s="141">
        <f>IF(SUMIF(detail!$B:$B,$B33,detail!$M:$M)=0,"",SUMIF(detail!$B:$B,$B33,detail!$M:$M))</f>
      </c>
    </row>
    <row r="34" spans="2:5" s="1" customFormat="1" ht="18" customHeight="1">
      <c r="B34" s="337" t="s">
        <v>172</v>
      </c>
      <c r="C34" s="338"/>
      <c r="D34" s="140"/>
      <c r="E34" s="141">
        <f>IF(SUMIF(detail!$B:$B,$B34,detail!$M:$M)=0,"",SUMIF(detail!$B:$B,$B34,detail!$M:$M))</f>
      </c>
    </row>
    <row r="35" spans="2:5" s="80" customFormat="1" ht="18" customHeight="1">
      <c r="B35" s="337" t="s">
        <v>175</v>
      </c>
      <c r="C35" s="338"/>
      <c r="D35" s="140"/>
      <c r="E35" s="141">
        <f>IF(SUMIF(detail!$B:$B,$B35,detail!$M:$M)=0,"",SUMIF(detail!$B:$B,$B35,detail!$M:$M))</f>
      </c>
    </row>
    <row r="36" spans="2:5" s="80" customFormat="1" ht="18" customHeight="1">
      <c r="B36" s="337" t="s">
        <v>2</v>
      </c>
      <c r="C36" s="338"/>
      <c r="D36" s="140"/>
      <c r="E36" s="141">
        <f>IF(SUMIF(detail!$B:$B,$B36,detail!$M:$M)=0,"",SUMIF(detail!$B:$B,$B36,detail!$M:$M))</f>
      </c>
    </row>
    <row r="37" spans="2:5" s="80" customFormat="1" ht="18" customHeight="1">
      <c r="B37" s="337" t="s">
        <v>161</v>
      </c>
      <c r="C37" s="338"/>
      <c r="D37" s="140"/>
      <c r="E37" s="141">
        <f>IF(SUMIF(detail!$B:$B,$B37,detail!$M:$M)=0,"",SUMIF(detail!$B:$B,$B37,detail!$M:$M))</f>
      </c>
    </row>
    <row r="38" spans="2:5" s="80" customFormat="1" ht="18" customHeight="1">
      <c r="B38" s="337" t="s">
        <v>162</v>
      </c>
      <c r="C38" s="338"/>
      <c r="D38" s="140"/>
      <c r="E38" s="141">
        <f>IF(SUMIF(detail!$B:$B,$B38,detail!$M:$M)=0,"",SUMIF(detail!$B:$B,$B38,detail!$M:$M))</f>
      </c>
    </row>
    <row r="39" spans="2:5" s="80" customFormat="1" ht="18" customHeight="1">
      <c r="B39" s="337" t="s">
        <v>166</v>
      </c>
      <c r="C39" s="338"/>
      <c r="D39" s="140"/>
      <c r="E39" s="141">
        <f>IF(SUMIF(detail!$B:$B,$B39,detail!$M:$M)=0,"",SUMIF(detail!$B:$B,$B39,detail!$M:$M))</f>
      </c>
    </row>
    <row r="40" spans="2:5" s="80" customFormat="1" ht="18" customHeight="1" thickBot="1">
      <c r="B40" s="343" t="s">
        <v>169</v>
      </c>
      <c r="C40" s="344"/>
      <c r="D40" s="142"/>
      <c r="E40" s="143">
        <f>IF(SUMIF(detail!$B:$B,$B40,detail!$M:$M)=0,"",SUMIF(detail!$B:$B,$B40,detail!$M:$M))</f>
      </c>
    </row>
    <row r="41" spans="2:5" s="6" customFormat="1" ht="18" customHeight="1" thickBot="1">
      <c r="B41" s="105"/>
      <c r="C41" s="105"/>
      <c r="D41" s="105"/>
      <c r="E41" s="106"/>
    </row>
    <row r="42" spans="2:5" s="80" customFormat="1" ht="18" customHeight="1" thickBot="1">
      <c r="B42" s="342"/>
      <c r="C42" s="342"/>
      <c r="D42" s="105"/>
      <c r="E42" s="107">
        <f>SUM(E24:E40)</f>
        <v>0</v>
      </c>
    </row>
    <row r="43" spans="2:4" s="80" customFormat="1" ht="18" customHeight="1">
      <c r="B43" s="1"/>
      <c r="C43" s="1"/>
      <c r="D43" s="1"/>
    </row>
    <row r="44" spans="2:3" ht="18" customHeight="1">
      <c r="B44" s="104"/>
      <c r="C44" s="104"/>
    </row>
    <row r="51" ht="18" customHeight="1">
      <c r="A51" s="60" t="s">
        <v>200</v>
      </c>
    </row>
  </sheetData>
  <sheetProtection/>
  <mergeCells count="21">
    <mergeCell ref="B36:C36"/>
    <mergeCell ref="B31:C31"/>
    <mergeCell ref="B35:C35"/>
    <mergeCell ref="B26:C26"/>
    <mergeCell ref="B25:C25"/>
    <mergeCell ref="B30:C30"/>
    <mergeCell ref="B27:C27"/>
    <mergeCell ref="B42:C42"/>
    <mergeCell ref="B37:C37"/>
    <mergeCell ref="B38:C38"/>
    <mergeCell ref="B39:C39"/>
    <mergeCell ref="B40:C40"/>
    <mergeCell ref="B32:C32"/>
    <mergeCell ref="A9:D10"/>
    <mergeCell ref="A11:D12"/>
    <mergeCell ref="B34:C34"/>
    <mergeCell ref="B23:C23"/>
    <mergeCell ref="B24:C24"/>
    <mergeCell ref="B28:C28"/>
    <mergeCell ref="B33:C33"/>
    <mergeCell ref="B29:C29"/>
  </mergeCell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31"/>
  <sheetViews>
    <sheetView zoomScale="85" zoomScaleNormal="85" zoomScalePageLayoutView="0" workbookViewId="0" topLeftCell="A1">
      <pane ySplit="1" topLeftCell="A843" activePane="bottomLeft" state="frozen"/>
      <selection pane="topLeft" activeCell="G885" sqref="G885"/>
      <selection pane="bottomLeft" activeCell="G885" sqref="G885"/>
    </sheetView>
  </sheetViews>
  <sheetFormatPr defaultColWidth="9.140625" defaultRowHeight="12.75"/>
  <cols>
    <col min="1" max="1" width="12.7109375" style="57" customWidth="1"/>
    <col min="2" max="2" width="12.7109375" style="58" customWidth="1"/>
    <col min="3" max="5" width="12.7109375" style="59" customWidth="1"/>
    <col min="6" max="6" width="12.7109375" style="147" customWidth="1"/>
    <col min="7" max="7" width="12.7109375" style="59" customWidth="1"/>
    <col min="8" max="8" width="12.7109375" style="155" customWidth="1"/>
    <col min="9" max="9" width="12.7109375" style="60" customWidth="1"/>
    <col min="10" max="10" width="12.7109375" style="57" customWidth="1"/>
    <col min="11" max="11" width="12.421875" style="57" customWidth="1"/>
    <col min="12" max="12" width="12.7109375" style="57" customWidth="1"/>
    <col min="13" max="13" width="125.140625" style="59" bestFit="1" customWidth="1"/>
    <col min="14" max="20" width="12.7109375" style="60" customWidth="1"/>
    <col min="21" max="16384" width="9.140625" style="60" customWidth="1"/>
  </cols>
  <sheetData>
    <row r="1" spans="1:16" s="56" customFormat="1" ht="12">
      <c r="A1" s="53" t="s">
        <v>33</v>
      </c>
      <c r="B1" s="54" t="s">
        <v>34</v>
      </c>
      <c r="C1" s="59" t="s">
        <v>35</v>
      </c>
      <c r="D1" s="59" t="s">
        <v>36</v>
      </c>
      <c r="E1" s="59" t="s">
        <v>37</v>
      </c>
      <c r="F1" s="147" t="s">
        <v>38</v>
      </c>
      <c r="G1" s="55"/>
      <c r="H1" s="161" t="s">
        <v>193</v>
      </c>
      <c r="I1" s="153"/>
      <c r="J1" s="153"/>
      <c r="K1" s="151"/>
      <c r="L1" s="148"/>
      <c r="M1" s="153"/>
      <c r="N1" s="152"/>
      <c r="O1" s="152"/>
      <c r="P1" s="57"/>
    </row>
    <row r="2" ht="12" hidden="1">
      <c r="H2" s="154"/>
    </row>
    <row r="3" ht="12" hidden="1">
      <c r="M3" s="57"/>
    </row>
    <row r="4" ht="12" hidden="1">
      <c r="M4" s="57"/>
    </row>
    <row r="5" ht="12" hidden="1"/>
    <row r="6" ht="12" hidden="1"/>
    <row r="7" ht="12" hidden="1"/>
    <row r="8" ht="12" hidden="1"/>
    <row r="9" ht="12" hidden="1"/>
    <row r="10" ht="12" hidden="1"/>
    <row r="11" ht="12" hidden="1"/>
    <row r="12" ht="12" hidden="1"/>
    <row r="13" ht="12" hidden="1"/>
    <row r="14" ht="12" hidden="1"/>
    <row r="15" ht="12" hidden="1"/>
    <row r="16" ht="12" hidden="1"/>
    <row r="17" ht="12" hidden="1"/>
    <row r="18" ht="12" hidden="1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>
      <c r="H115" s="154"/>
    </row>
    <row r="116" spans="1:13" s="155" customFormat="1" ht="12" hidden="1">
      <c r="A116" s="152"/>
      <c r="B116" s="160"/>
      <c r="C116" s="154"/>
      <c r="D116" s="154"/>
      <c r="E116" s="154"/>
      <c r="F116" s="147"/>
      <c r="G116" s="154"/>
      <c r="H116" s="154"/>
      <c r="J116" s="152"/>
      <c r="K116" s="152"/>
      <c r="L116" s="152"/>
      <c r="M116" s="154"/>
    </row>
    <row r="117" ht="12" hidden="1">
      <c r="H117" s="154"/>
    </row>
    <row r="118" ht="12" hidden="1">
      <c r="H118" s="154"/>
    </row>
    <row r="119" ht="12" hidden="1">
      <c r="H119" s="154"/>
    </row>
    <row r="120" ht="12" hidden="1">
      <c r="H120" s="154"/>
    </row>
    <row r="121" ht="12" hidden="1">
      <c r="H121" s="154"/>
    </row>
    <row r="122" ht="12" hidden="1">
      <c r="H122" s="154"/>
    </row>
    <row r="123" ht="12" hidden="1">
      <c r="H123" s="154"/>
    </row>
    <row r="124" ht="12" hidden="1">
      <c r="H124" s="154"/>
    </row>
    <row r="125" ht="12" hidden="1">
      <c r="H125" s="154"/>
    </row>
    <row r="126" ht="12" hidden="1">
      <c r="H126" s="154"/>
    </row>
    <row r="127" ht="12" hidden="1">
      <c r="H127" s="154"/>
    </row>
    <row r="128" ht="12" hidden="1">
      <c r="H128" s="154"/>
    </row>
    <row r="129" ht="12" hidden="1">
      <c r="H129" s="154"/>
    </row>
    <row r="130" ht="12" hidden="1">
      <c r="H130" s="154"/>
    </row>
    <row r="131" ht="12" hidden="1">
      <c r="H131" s="154"/>
    </row>
    <row r="132" ht="12" hidden="1">
      <c r="H132" s="154"/>
    </row>
    <row r="133" ht="12" hidden="1">
      <c r="H133" s="154"/>
    </row>
    <row r="134" ht="12" hidden="1">
      <c r="H134" s="154"/>
    </row>
    <row r="135" ht="12" hidden="1">
      <c r="H135" s="154"/>
    </row>
    <row r="136" ht="12" hidden="1">
      <c r="H136" s="154"/>
    </row>
    <row r="137" ht="12" hidden="1">
      <c r="H137" s="154"/>
    </row>
    <row r="138" ht="12" hidden="1">
      <c r="H138" s="154"/>
    </row>
    <row r="139" ht="12" hidden="1">
      <c r="H139" s="154"/>
    </row>
    <row r="140" ht="12" hidden="1">
      <c r="H140" s="154"/>
    </row>
    <row r="141" ht="12" hidden="1">
      <c r="H141" s="154"/>
    </row>
    <row r="142" ht="12" hidden="1">
      <c r="H142" s="154"/>
    </row>
    <row r="143" ht="12" hidden="1">
      <c r="H143" s="154"/>
    </row>
    <row r="144" ht="12" hidden="1">
      <c r="H144" s="154"/>
    </row>
    <row r="145" ht="12" hidden="1">
      <c r="H145" s="154"/>
    </row>
    <row r="146" ht="12" hidden="1">
      <c r="H146" s="154"/>
    </row>
    <row r="147" ht="12" hidden="1">
      <c r="H147" s="154"/>
    </row>
    <row r="148" ht="12" hidden="1">
      <c r="H148" s="154"/>
    </row>
    <row r="149" ht="12" hidden="1">
      <c r="H149" s="154"/>
    </row>
    <row r="150" ht="12" hidden="1">
      <c r="H150" s="154"/>
    </row>
    <row r="151" ht="12" hidden="1">
      <c r="H151" s="154"/>
    </row>
    <row r="152" ht="12" hidden="1">
      <c r="H152" s="154"/>
    </row>
    <row r="153" ht="12" hidden="1">
      <c r="H153" s="154"/>
    </row>
    <row r="154" ht="12" hidden="1">
      <c r="H154" s="154"/>
    </row>
    <row r="155" ht="12" hidden="1">
      <c r="H155" s="154"/>
    </row>
    <row r="156" ht="12" hidden="1">
      <c r="H156" s="154"/>
    </row>
    <row r="157" ht="12" hidden="1">
      <c r="H157" s="154"/>
    </row>
    <row r="158" ht="12" hidden="1">
      <c r="H158" s="154"/>
    </row>
    <row r="159" ht="12" hidden="1">
      <c r="H159" s="154"/>
    </row>
    <row r="160" ht="12" hidden="1">
      <c r="H160" s="154"/>
    </row>
    <row r="161" ht="12" hidden="1">
      <c r="H161" s="154"/>
    </row>
    <row r="162" ht="12" hidden="1">
      <c r="H162" s="154"/>
    </row>
    <row r="163" ht="12" hidden="1">
      <c r="H163" s="154"/>
    </row>
    <row r="164" ht="12" hidden="1">
      <c r="H164" s="154"/>
    </row>
    <row r="165" ht="12" hidden="1">
      <c r="H165" s="154"/>
    </row>
    <row r="166" ht="12" hidden="1">
      <c r="H166" s="154"/>
    </row>
    <row r="167" ht="12" hidden="1">
      <c r="H167" s="154"/>
    </row>
    <row r="168" ht="12" hidden="1">
      <c r="H168" s="154"/>
    </row>
    <row r="169" ht="12" hidden="1">
      <c r="H169" s="154"/>
    </row>
    <row r="170" ht="12" hidden="1">
      <c r="H170" s="154"/>
    </row>
    <row r="171" ht="12" hidden="1">
      <c r="H171" s="154"/>
    </row>
    <row r="172" ht="12" hidden="1">
      <c r="H172" s="154"/>
    </row>
    <row r="173" ht="12" hidden="1">
      <c r="H173" s="154"/>
    </row>
    <row r="174" ht="12" hidden="1">
      <c r="H174" s="154"/>
    </row>
    <row r="175" ht="12" hidden="1">
      <c r="H175" s="154"/>
    </row>
    <row r="176" ht="12" hidden="1">
      <c r="H176" s="154"/>
    </row>
    <row r="177" ht="12" hidden="1">
      <c r="H177" s="154"/>
    </row>
    <row r="178" ht="12" hidden="1">
      <c r="H178" s="154"/>
    </row>
    <row r="179" ht="12" hidden="1">
      <c r="H179" s="154"/>
    </row>
    <row r="180" ht="12" hidden="1">
      <c r="H180" s="154"/>
    </row>
    <row r="181" ht="12" hidden="1">
      <c r="H181" s="154"/>
    </row>
    <row r="182" ht="12" hidden="1">
      <c r="H182" s="154"/>
    </row>
    <row r="183" ht="12" hidden="1">
      <c r="H183" s="154"/>
    </row>
    <row r="184" ht="12" hidden="1">
      <c r="H184" s="154"/>
    </row>
    <row r="185" ht="12" hidden="1">
      <c r="H185" s="154"/>
    </row>
    <row r="186" ht="12" hidden="1">
      <c r="H186" s="154"/>
    </row>
    <row r="187" ht="12" hidden="1">
      <c r="H187" s="154"/>
    </row>
    <row r="188" ht="12" hidden="1">
      <c r="H188" s="154"/>
    </row>
    <row r="189" ht="12" hidden="1">
      <c r="H189" s="154"/>
    </row>
    <row r="190" ht="12" hidden="1">
      <c r="H190" s="154"/>
    </row>
    <row r="191" ht="12" hidden="1">
      <c r="H191" s="154"/>
    </row>
    <row r="192" ht="12" hidden="1">
      <c r="H192" s="154"/>
    </row>
    <row r="193" ht="12" hidden="1">
      <c r="H193" s="154"/>
    </row>
    <row r="194" ht="12" hidden="1">
      <c r="H194" s="154"/>
    </row>
    <row r="195" ht="12" hidden="1">
      <c r="H195" s="154"/>
    </row>
    <row r="196" ht="12" hidden="1">
      <c r="H196" s="154"/>
    </row>
    <row r="197" ht="12" hidden="1">
      <c r="H197" s="154"/>
    </row>
    <row r="198" ht="12" hidden="1">
      <c r="H198" s="154"/>
    </row>
    <row r="199" ht="12" hidden="1">
      <c r="H199" s="154"/>
    </row>
    <row r="200" ht="12" hidden="1">
      <c r="H200" s="154"/>
    </row>
    <row r="201" ht="12" hidden="1">
      <c r="H201" s="154"/>
    </row>
    <row r="202" ht="12" hidden="1">
      <c r="H202" s="154"/>
    </row>
    <row r="203" ht="12" hidden="1">
      <c r="H203" s="154"/>
    </row>
    <row r="204" ht="12" hidden="1">
      <c r="H204" s="154"/>
    </row>
    <row r="205" ht="12" hidden="1">
      <c r="H205" s="154"/>
    </row>
    <row r="206" ht="12" hidden="1">
      <c r="H206" s="154"/>
    </row>
    <row r="207" ht="12" hidden="1">
      <c r="H207" s="154"/>
    </row>
    <row r="208" ht="12" hidden="1">
      <c r="H208" s="154"/>
    </row>
    <row r="209" ht="12" hidden="1">
      <c r="H209" s="154"/>
    </row>
    <row r="210" ht="12" hidden="1">
      <c r="H210" s="154"/>
    </row>
    <row r="211" ht="12" hidden="1">
      <c r="H211" s="154"/>
    </row>
    <row r="212" ht="12" hidden="1">
      <c r="H212" s="154"/>
    </row>
    <row r="213" ht="12" hidden="1">
      <c r="H213" s="154"/>
    </row>
    <row r="214" ht="12" hidden="1">
      <c r="H214" s="154"/>
    </row>
    <row r="215" ht="12" hidden="1">
      <c r="H215" s="154"/>
    </row>
    <row r="216" ht="12" hidden="1">
      <c r="H216" s="154"/>
    </row>
    <row r="217" ht="12" hidden="1">
      <c r="H217" s="154"/>
    </row>
    <row r="218" ht="12" hidden="1">
      <c r="H218" s="154"/>
    </row>
    <row r="219" ht="12" hidden="1">
      <c r="H219" s="154"/>
    </row>
    <row r="220" ht="12" hidden="1">
      <c r="H220" s="154"/>
    </row>
    <row r="221" ht="12" hidden="1">
      <c r="H221" s="154"/>
    </row>
    <row r="222" ht="12" hidden="1">
      <c r="H222" s="154"/>
    </row>
    <row r="223" ht="12" hidden="1">
      <c r="H223" s="154"/>
    </row>
    <row r="224" ht="12" hidden="1">
      <c r="H224" s="154"/>
    </row>
    <row r="225" ht="12" hidden="1">
      <c r="H225" s="154"/>
    </row>
    <row r="226" ht="12" hidden="1">
      <c r="H226" s="154"/>
    </row>
    <row r="227" ht="12" hidden="1">
      <c r="H227" s="154"/>
    </row>
    <row r="228" ht="12" hidden="1">
      <c r="H228" s="154"/>
    </row>
    <row r="229" ht="12" hidden="1">
      <c r="H229" s="154"/>
    </row>
    <row r="230" ht="12" hidden="1">
      <c r="H230" s="154"/>
    </row>
    <row r="231" ht="12" hidden="1">
      <c r="H231" s="154"/>
    </row>
    <row r="232" ht="12" hidden="1">
      <c r="H232" s="154"/>
    </row>
    <row r="233" ht="12" hidden="1">
      <c r="H233" s="154"/>
    </row>
    <row r="234" ht="12" hidden="1">
      <c r="H234" s="154"/>
    </row>
    <row r="235" ht="12" hidden="1">
      <c r="H235" s="154"/>
    </row>
    <row r="236" ht="12" hidden="1">
      <c r="H236" s="154"/>
    </row>
    <row r="237" ht="12" hidden="1">
      <c r="H237" s="154"/>
    </row>
    <row r="238" ht="12" hidden="1">
      <c r="H238" s="154"/>
    </row>
    <row r="239" ht="12" hidden="1">
      <c r="H239" s="154"/>
    </row>
    <row r="240" ht="12" hidden="1">
      <c r="H240" s="154"/>
    </row>
    <row r="241" ht="12" hidden="1">
      <c r="H241" s="154"/>
    </row>
    <row r="242" ht="12" hidden="1">
      <c r="H242" s="154"/>
    </row>
    <row r="243" ht="12" hidden="1">
      <c r="H243" s="154"/>
    </row>
    <row r="244" ht="12" hidden="1">
      <c r="H244" s="154"/>
    </row>
    <row r="245" ht="12" hidden="1">
      <c r="H245" s="154"/>
    </row>
    <row r="246" ht="12" hidden="1">
      <c r="H246" s="154"/>
    </row>
    <row r="247" ht="12" hidden="1">
      <c r="H247" s="154"/>
    </row>
    <row r="248" ht="12" hidden="1">
      <c r="H248" s="154"/>
    </row>
    <row r="249" ht="12" hidden="1">
      <c r="H249" s="154"/>
    </row>
    <row r="250" ht="12" hidden="1">
      <c r="H250" s="154"/>
    </row>
    <row r="251" ht="12" hidden="1">
      <c r="H251" s="154"/>
    </row>
    <row r="252" ht="12" hidden="1">
      <c r="H252" s="154"/>
    </row>
    <row r="253" ht="12" hidden="1">
      <c r="H253" s="154"/>
    </row>
    <row r="254" ht="12" hidden="1">
      <c r="H254" s="154"/>
    </row>
    <row r="255" ht="12" hidden="1">
      <c r="H255" s="154"/>
    </row>
    <row r="256" ht="12" hidden="1">
      <c r="H256" s="154"/>
    </row>
    <row r="257" ht="12" hidden="1">
      <c r="H257" s="154"/>
    </row>
    <row r="258" ht="12" hidden="1">
      <c r="H258" s="154"/>
    </row>
    <row r="259" ht="12" hidden="1">
      <c r="H259" s="154"/>
    </row>
    <row r="260" ht="12" hidden="1">
      <c r="H260" s="154"/>
    </row>
    <row r="261" ht="12" hidden="1">
      <c r="H261" s="154"/>
    </row>
    <row r="262" ht="12" hidden="1">
      <c r="H262" s="154"/>
    </row>
    <row r="263" ht="12" hidden="1">
      <c r="H263" s="154"/>
    </row>
    <row r="264" ht="12" hidden="1">
      <c r="H264" s="154"/>
    </row>
    <row r="265" ht="12" hidden="1">
      <c r="H265" s="154"/>
    </row>
    <row r="266" ht="12" hidden="1">
      <c r="H266" s="154"/>
    </row>
    <row r="267" ht="12" hidden="1">
      <c r="H267" s="154"/>
    </row>
    <row r="268" ht="12" hidden="1">
      <c r="H268" s="154"/>
    </row>
    <row r="269" ht="12" hidden="1">
      <c r="H269" s="154"/>
    </row>
    <row r="270" ht="12" hidden="1">
      <c r="H270" s="154"/>
    </row>
    <row r="271" ht="12" hidden="1">
      <c r="H271" s="154"/>
    </row>
    <row r="272" ht="12" hidden="1">
      <c r="H272" s="154"/>
    </row>
    <row r="273" ht="12" hidden="1">
      <c r="H273" s="154"/>
    </row>
    <row r="274" ht="12" hidden="1">
      <c r="H274" s="154"/>
    </row>
    <row r="275" ht="12" hidden="1">
      <c r="H275" s="154"/>
    </row>
    <row r="276" ht="12" hidden="1">
      <c r="H276" s="154"/>
    </row>
    <row r="277" ht="12" hidden="1">
      <c r="H277" s="154"/>
    </row>
    <row r="278" ht="12" hidden="1">
      <c r="H278" s="154"/>
    </row>
    <row r="279" ht="12" hidden="1">
      <c r="H279" s="154"/>
    </row>
    <row r="280" ht="12" hidden="1">
      <c r="H280" s="154"/>
    </row>
    <row r="281" ht="12" hidden="1">
      <c r="H281" s="154"/>
    </row>
    <row r="282" ht="12" hidden="1">
      <c r="H282" s="154"/>
    </row>
    <row r="283" ht="12" hidden="1">
      <c r="H283" s="154"/>
    </row>
    <row r="284" ht="12" hidden="1">
      <c r="H284" s="154"/>
    </row>
    <row r="285" ht="12" hidden="1">
      <c r="H285" s="154"/>
    </row>
    <row r="286" ht="12" hidden="1">
      <c r="H286" s="154"/>
    </row>
    <row r="287" ht="12" hidden="1">
      <c r="H287" s="154"/>
    </row>
    <row r="288" ht="12" hidden="1">
      <c r="H288" s="154"/>
    </row>
    <row r="289" ht="12" hidden="1">
      <c r="H289" s="154"/>
    </row>
    <row r="290" ht="12" hidden="1">
      <c r="H290" s="154"/>
    </row>
    <row r="291" ht="12" hidden="1">
      <c r="H291" s="154"/>
    </row>
    <row r="292" ht="12" hidden="1">
      <c r="H292" s="154"/>
    </row>
    <row r="293" ht="12" hidden="1">
      <c r="H293" s="154"/>
    </row>
    <row r="294" ht="12" hidden="1">
      <c r="H294" s="154"/>
    </row>
    <row r="295" ht="12" hidden="1">
      <c r="H295" s="154"/>
    </row>
    <row r="296" ht="12" hidden="1">
      <c r="H296" s="154"/>
    </row>
    <row r="297" ht="12" hidden="1">
      <c r="H297" s="154"/>
    </row>
    <row r="298" ht="12" hidden="1">
      <c r="H298" s="154"/>
    </row>
    <row r="299" ht="12" hidden="1">
      <c r="H299" s="154"/>
    </row>
    <row r="300" ht="12" hidden="1">
      <c r="H300" s="154"/>
    </row>
    <row r="301" ht="12" hidden="1">
      <c r="H301" s="154"/>
    </row>
    <row r="302" ht="12" hidden="1">
      <c r="H302" s="154"/>
    </row>
    <row r="303" ht="12" hidden="1">
      <c r="H303" s="154"/>
    </row>
    <row r="304" ht="12" hidden="1">
      <c r="H304" s="154"/>
    </row>
    <row r="305" ht="12" hidden="1">
      <c r="H305" s="154"/>
    </row>
    <row r="306" ht="12" hidden="1">
      <c r="H306" s="154"/>
    </row>
    <row r="307" ht="12" hidden="1">
      <c r="H307" s="154"/>
    </row>
    <row r="308" ht="12" hidden="1">
      <c r="H308" s="154"/>
    </row>
    <row r="309" ht="12" hidden="1">
      <c r="H309" s="154"/>
    </row>
    <row r="310" ht="12" hidden="1">
      <c r="H310" s="154"/>
    </row>
    <row r="311" ht="12" hidden="1">
      <c r="H311" s="154"/>
    </row>
    <row r="312" ht="12" hidden="1">
      <c r="H312" s="154"/>
    </row>
    <row r="313" ht="12" hidden="1">
      <c r="H313" s="154"/>
    </row>
    <row r="314" ht="12" hidden="1">
      <c r="H314" s="154"/>
    </row>
    <row r="315" ht="12" hidden="1">
      <c r="H315" s="154"/>
    </row>
    <row r="316" ht="12" hidden="1">
      <c r="H316" s="154"/>
    </row>
    <row r="317" ht="12" hidden="1">
      <c r="H317" s="154"/>
    </row>
    <row r="318" ht="12" hidden="1">
      <c r="H318" s="154"/>
    </row>
    <row r="319" ht="12" hidden="1">
      <c r="H319" s="154"/>
    </row>
    <row r="320" ht="12" hidden="1">
      <c r="H320" s="154"/>
    </row>
    <row r="321" ht="12" hidden="1">
      <c r="H321" s="154"/>
    </row>
    <row r="322" ht="12" hidden="1">
      <c r="H322" s="154"/>
    </row>
    <row r="323" ht="12" hidden="1">
      <c r="H323" s="154"/>
    </row>
    <row r="324" ht="12" hidden="1">
      <c r="H324" s="154"/>
    </row>
    <row r="325" ht="12" hidden="1">
      <c r="H325" s="154"/>
    </row>
    <row r="326" ht="12" hidden="1">
      <c r="H326" s="154"/>
    </row>
    <row r="327" ht="12" hidden="1">
      <c r="H327" s="154"/>
    </row>
    <row r="328" ht="12" hidden="1">
      <c r="H328" s="154"/>
    </row>
    <row r="329" ht="12" hidden="1">
      <c r="H329" s="154"/>
    </row>
    <row r="330" ht="12" hidden="1">
      <c r="H330" s="154"/>
    </row>
    <row r="331" ht="12" hidden="1">
      <c r="H331" s="154"/>
    </row>
    <row r="332" ht="12" hidden="1">
      <c r="H332" s="154"/>
    </row>
    <row r="333" ht="12" hidden="1">
      <c r="H333" s="154"/>
    </row>
    <row r="334" ht="12" hidden="1">
      <c r="H334" s="154"/>
    </row>
    <row r="335" ht="12" hidden="1">
      <c r="H335" s="154"/>
    </row>
    <row r="336" ht="12" hidden="1">
      <c r="H336" s="154"/>
    </row>
    <row r="337" ht="12" hidden="1">
      <c r="H337" s="154"/>
    </row>
    <row r="338" ht="12" hidden="1">
      <c r="H338" s="154"/>
    </row>
    <row r="339" ht="12" hidden="1">
      <c r="H339" s="154"/>
    </row>
    <row r="340" ht="12" hidden="1">
      <c r="H340" s="154"/>
    </row>
    <row r="341" ht="12" hidden="1">
      <c r="H341" s="154"/>
    </row>
    <row r="342" ht="12" hidden="1">
      <c r="H342" s="154"/>
    </row>
    <row r="343" ht="12" hidden="1">
      <c r="H343" s="154"/>
    </row>
    <row r="344" ht="12" hidden="1">
      <c r="H344" s="154"/>
    </row>
    <row r="345" ht="12" hidden="1">
      <c r="H345" s="154"/>
    </row>
    <row r="346" ht="12" hidden="1">
      <c r="H346" s="154"/>
    </row>
    <row r="347" ht="12" hidden="1">
      <c r="H347" s="154"/>
    </row>
    <row r="348" ht="12" hidden="1">
      <c r="H348" s="154"/>
    </row>
    <row r="349" ht="12" hidden="1">
      <c r="H349" s="154"/>
    </row>
    <row r="350" ht="12" hidden="1">
      <c r="H350" s="154"/>
    </row>
    <row r="351" ht="12" hidden="1">
      <c r="H351" s="154"/>
    </row>
    <row r="352" ht="12" hidden="1">
      <c r="H352" s="154"/>
    </row>
    <row r="353" ht="12" hidden="1">
      <c r="H353" s="154"/>
    </row>
    <row r="354" ht="12" hidden="1">
      <c r="H354" s="154"/>
    </row>
    <row r="355" ht="12" hidden="1">
      <c r="H355" s="154"/>
    </row>
    <row r="356" ht="12" hidden="1">
      <c r="H356" s="154"/>
    </row>
    <row r="357" ht="12" hidden="1">
      <c r="H357" s="154"/>
    </row>
    <row r="358" ht="12" hidden="1">
      <c r="H358" s="154"/>
    </row>
    <row r="359" ht="12" hidden="1">
      <c r="H359" s="154"/>
    </row>
    <row r="360" ht="12" hidden="1">
      <c r="H360" s="154"/>
    </row>
    <row r="361" ht="12" hidden="1">
      <c r="H361" s="154"/>
    </row>
    <row r="362" ht="12" hidden="1">
      <c r="H362" s="154"/>
    </row>
    <row r="363" ht="12" hidden="1">
      <c r="H363" s="154"/>
    </row>
    <row r="364" ht="12" hidden="1">
      <c r="H364" s="154"/>
    </row>
    <row r="365" ht="12" hidden="1">
      <c r="H365" s="154"/>
    </row>
    <row r="366" ht="12" hidden="1">
      <c r="H366" s="154"/>
    </row>
    <row r="367" spans="1:8" ht="12" hidden="1">
      <c r="A367" s="152"/>
      <c r="H367" s="154"/>
    </row>
    <row r="368" ht="12" hidden="1">
      <c r="H368" s="154"/>
    </row>
    <row r="369" ht="12" hidden="1">
      <c r="H369" s="154"/>
    </row>
    <row r="370" ht="12" hidden="1">
      <c r="H370" s="154"/>
    </row>
    <row r="371" ht="12" hidden="1">
      <c r="H371" s="154"/>
    </row>
    <row r="372" ht="12" hidden="1">
      <c r="H372" s="154"/>
    </row>
    <row r="373" ht="12" hidden="1">
      <c r="H373" s="154"/>
    </row>
    <row r="374" ht="12" hidden="1">
      <c r="H374" s="154"/>
    </row>
    <row r="375" ht="12" hidden="1">
      <c r="H375" s="154"/>
    </row>
    <row r="376" ht="12" hidden="1">
      <c r="H376" s="154"/>
    </row>
    <row r="377" ht="12" hidden="1">
      <c r="H377" s="154"/>
    </row>
    <row r="378" ht="12" hidden="1">
      <c r="H378" s="154"/>
    </row>
    <row r="379" ht="12" hidden="1">
      <c r="H379" s="154"/>
    </row>
    <row r="380" ht="12" hidden="1">
      <c r="H380" s="154"/>
    </row>
    <row r="381" ht="12" hidden="1">
      <c r="H381" s="154"/>
    </row>
    <row r="382" ht="12" hidden="1">
      <c r="H382" s="154"/>
    </row>
    <row r="383" ht="12" hidden="1">
      <c r="H383" s="154"/>
    </row>
    <row r="384" ht="12" hidden="1">
      <c r="H384" s="154"/>
    </row>
    <row r="385" ht="12" hidden="1">
      <c r="H385" s="154"/>
    </row>
    <row r="386" ht="12" hidden="1">
      <c r="H386" s="154"/>
    </row>
    <row r="387" ht="12" hidden="1">
      <c r="H387" s="154"/>
    </row>
    <row r="388" ht="12" hidden="1">
      <c r="H388" s="154"/>
    </row>
    <row r="389" ht="12" hidden="1">
      <c r="H389" s="154"/>
    </row>
    <row r="390" ht="12" hidden="1">
      <c r="H390" s="154"/>
    </row>
    <row r="391" ht="12" hidden="1">
      <c r="H391" s="154"/>
    </row>
    <row r="392" ht="12" hidden="1">
      <c r="H392" s="154"/>
    </row>
    <row r="393" ht="12" hidden="1">
      <c r="H393" s="154"/>
    </row>
    <row r="394" ht="12" hidden="1">
      <c r="H394" s="154"/>
    </row>
    <row r="395" ht="12" hidden="1">
      <c r="H395" s="154"/>
    </row>
    <row r="396" ht="12" hidden="1">
      <c r="H396" s="154"/>
    </row>
    <row r="397" ht="12" hidden="1">
      <c r="H397" s="154"/>
    </row>
    <row r="398" ht="12" hidden="1">
      <c r="H398" s="154"/>
    </row>
    <row r="399" ht="12" hidden="1">
      <c r="H399" s="154"/>
    </row>
    <row r="400" ht="12" hidden="1">
      <c r="H400" s="154"/>
    </row>
    <row r="401" ht="12" hidden="1">
      <c r="H401" s="154"/>
    </row>
    <row r="402" ht="12" hidden="1">
      <c r="H402" s="154"/>
    </row>
    <row r="403" ht="12" hidden="1">
      <c r="H403" s="154"/>
    </row>
    <row r="404" ht="12" hidden="1">
      <c r="H404" s="154"/>
    </row>
    <row r="405" ht="12" hidden="1">
      <c r="H405" s="154"/>
    </row>
    <row r="406" ht="12" hidden="1">
      <c r="H406" s="154"/>
    </row>
    <row r="407" ht="12" hidden="1">
      <c r="H407" s="154"/>
    </row>
    <row r="408" ht="12" hidden="1">
      <c r="H408" s="154"/>
    </row>
    <row r="409" ht="12" hidden="1">
      <c r="H409" s="154"/>
    </row>
    <row r="410" ht="12" hidden="1">
      <c r="H410" s="154"/>
    </row>
    <row r="411" ht="12" hidden="1">
      <c r="H411" s="154"/>
    </row>
    <row r="412" ht="12" hidden="1">
      <c r="H412" s="154"/>
    </row>
    <row r="413" ht="12" hidden="1">
      <c r="H413" s="154"/>
    </row>
    <row r="414" ht="12" hidden="1">
      <c r="H414" s="154"/>
    </row>
    <row r="415" ht="12" hidden="1">
      <c r="H415" s="154"/>
    </row>
    <row r="416" ht="12" hidden="1">
      <c r="H416" s="154"/>
    </row>
    <row r="417" ht="12" hidden="1">
      <c r="H417" s="154"/>
    </row>
    <row r="418" ht="12" hidden="1">
      <c r="H418" s="154"/>
    </row>
    <row r="419" ht="12" hidden="1">
      <c r="H419" s="154"/>
    </row>
    <row r="420" ht="12" hidden="1">
      <c r="H420" s="154"/>
    </row>
    <row r="421" ht="12" hidden="1">
      <c r="H421" s="154"/>
    </row>
    <row r="422" ht="12" hidden="1">
      <c r="H422" s="154"/>
    </row>
    <row r="423" ht="12" hidden="1">
      <c r="H423" s="154"/>
    </row>
    <row r="424" ht="12" hidden="1">
      <c r="H424" s="154"/>
    </row>
    <row r="425" ht="12" hidden="1">
      <c r="H425" s="154"/>
    </row>
    <row r="426" ht="12" hidden="1">
      <c r="H426" s="154"/>
    </row>
    <row r="427" ht="12" hidden="1">
      <c r="H427" s="154"/>
    </row>
    <row r="428" ht="12" hidden="1">
      <c r="H428" s="154"/>
    </row>
    <row r="429" ht="12" hidden="1">
      <c r="H429" s="154"/>
    </row>
    <row r="430" ht="12" hidden="1">
      <c r="H430" s="154"/>
    </row>
    <row r="431" ht="12" hidden="1">
      <c r="H431" s="154"/>
    </row>
    <row r="432" ht="12" hidden="1">
      <c r="H432" s="154"/>
    </row>
    <row r="433" ht="12" hidden="1">
      <c r="H433" s="154"/>
    </row>
    <row r="434" ht="12" hidden="1">
      <c r="H434" s="154"/>
    </row>
    <row r="435" ht="12" hidden="1">
      <c r="H435" s="154"/>
    </row>
    <row r="436" ht="12" hidden="1">
      <c r="H436" s="154"/>
    </row>
    <row r="437" ht="12" hidden="1">
      <c r="H437" s="154"/>
    </row>
    <row r="438" ht="12" hidden="1">
      <c r="H438" s="154"/>
    </row>
    <row r="439" ht="12" hidden="1">
      <c r="H439" s="154"/>
    </row>
    <row r="440" ht="12" hidden="1">
      <c r="H440" s="154"/>
    </row>
    <row r="441" ht="12" hidden="1">
      <c r="H441" s="154"/>
    </row>
    <row r="442" ht="12" hidden="1">
      <c r="H442" s="154"/>
    </row>
    <row r="443" ht="12" hidden="1">
      <c r="H443" s="154"/>
    </row>
    <row r="444" ht="12" hidden="1">
      <c r="H444" s="154"/>
    </row>
    <row r="445" ht="12" hidden="1">
      <c r="H445" s="154"/>
    </row>
    <row r="446" ht="12" hidden="1">
      <c r="H446" s="154"/>
    </row>
    <row r="447" ht="12" hidden="1">
      <c r="H447" s="154"/>
    </row>
    <row r="448" ht="12" hidden="1">
      <c r="H448" s="154"/>
    </row>
    <row r="449" ht="12" hidden="1">
      <c r="H449" s="154"/>
    </row>
    <row r="450" ht="12" hidden="1">
      <c r="H450" s="154"/>
    </row>
    <row r="451" ht="12" hidden="1">
      <c r="H451" s="154"/>
    </row>
    <row r="452" ht="12" hidden="1">
      <c r="H452" s="154"/>
    </row>
    <row r="453" ht="12" hidden="1">
      <c r="H453" s="154"/>
    </row>
    <row r="454" ht="12" hidden="1">
      <c r="H454" s="154"/>
    </row>
    <row r="455" ht="12" hidden="1">
      <c r="H455" s="154"/>
    </row>
    <row r="456" ht="12" hidden="1">
      <c r="H456" s="154"/>
    </row>
    <row r="457" ht="12" hidden="1">
      <c r="H457" s="154"/>
    </row>
    <row r="458" ht="12" hidden="1">
      <c r="H458" s="154"/>
    </row>
    <row r="459" ht="12" hidden="1">
      <c r="H459" s="154"/>
    </row>
    <row r="460" ht="12" hidden="1">
      <c r="H460" s="154"/>
    </row>
    <row r="461" ht="12" hidden="1">
      <c r="H461" s="154"/>
    </row>
    <row r="462" ht="12" hidden="1">
      <c r="H462" s="154"/>
    </row>
    <row r="463" ht="12" hidden="1">
      <c r="H463" s="154"/>
    </row>
    <row r="464" ht="12" hidden="1">
      <c r="H464" s="154"/>
    </row>
    <row r="465" ht="12" hidden="1">
      <c r="H465" s="154"/>
    </row>
    <row r="466" ht="12" hidden="1">
      <c r="H466" s="154"/>
    </row>
    <row r="467" ht="12" hidden="1">
      <c r="H467" s="154"/>
    </row>
    <row r="468" ht="12" hidden="1">
      <c r="H468" s="154"/>
    </row>
    <row r="469" ht="12" hidden="1">
      <c r="H469" s="154"/>
    </row>
    <row r="470" ht="12" hidden="1">
      <c r="H470" s="154"/>
    </row>
    <row r="471" ht="12" hidden="1">
      <c r="H471" s="154"/>
    </row>
    <row r="472" ht="12" hidden="1">
      <c r="H472" s="154"/>
    </row>
    <row r="473" ht="12" hidden="1">
      <c r="H473" s="154"/>
    </row>
    <row r="474" ht="12" hidden="1">
      <c r="H474" s="154"/>
    </row>
    <row r="475" ht="12" hidden="1">
      <c r="H475" s="154"/>
    </row>
    <row r="476" ht="12" hidden="1">
      <c r="H476" s="154"/>
    </row>
    <row r="477" ht="12" hidden="1">
      <c r="H477" s="154"/>
    </row>
    <row r="478" ht="12" hidden="1">
      <c r="H478" s="154"/>
    </row>
    <row r="479" ht="12" hidden="1">
      <c r="H479" s="154"/>
    </row>
    <row r="480" ht="12" hidden="1">
      <c r="H480" s="154"/>
    </row>
    <row r="481" ht="12" hidden="1">
      <c r="H481" s="154"/>
    </row>
    <row r="482" ht="12" hidden="1">
      <c r="H482" s="154"/>
    </row>
    <row r="483" ht="12" hidden="1">
      <c r="H483" s="154"/>
    </row>
    <row r="484" ht="12" hidden="1">
      <c r="H484" s="154"/>
    </row>
    <row r="485" ht="12" hidden="1">
      <c r="H485" s="154"/>
    </row>
    <row r="486" ht="12" hidden="1">
      <c r="H486" s="154"/>
    </row>
    <row r="487" ht="12" hidden="1">
      <c r="H487" s="154"/>
    </row>
    <row r="488" ht="12" hidden="1">
      <c r="H488" s="154"/>
    </row>
    <row r="489" ht="12" hidden="1">
      <c r="H489" s="154"/>
    </row>
    <row r="490" ht="12" hidden="1">
      <c r="H490" s="154"/>
    </row>
    <row r="491" ht="12" hidden="1">
      <c r="H491" s="154"/>
    </row>
    <row r="492" ht="12" hidden="1">
      <c r="H492" s="154"/>
    </row>
    <row r="493" ht="12" hidden="1">
      <c r="H493" s="154"/>
    </row>
    <row r="494" ht="12" hidden="1">
      <c r="H494" s="154"/>
    </row>
    <row r="495" ht="12" hidden="1">
      <c r="H495" s="154"/>
    </row>
    <row r="496" ht="12" hidden="1">
      <c r="H496" s="154"/>
    </row>
    <row r="497" ht="12" hidden="1">
      <c r="H497" s="154"/>
    </row>
    <row r="498" ht="12" hidden="1">
      <c r="H498" s="154"/>
    </row>
    <row r="499" ht="12" hidden="1">
      <c r="H499" s="154"/>
    </row>
    <row r="500" ht="12" hidden="1">
      <c r="H500" s="154"/>
    </row>
    <row r="501" ht="12" hidden="1">
      <c r="H501" s="154"/>
    </row>
    <row r="502" ht="12" hidden="1">
      <c r="H502" s="154"/>
    </row>
    <row r="503" ht="12" hidden="1">
      <c r="H503" s="154"/>
    </row>
    <row r="504" ht="12" hidden="1">
      <c r="H504" s="154"/>
    </row>
    <row r="505" ht="12" hidden="1">
      <c r="H505" s="154"/>
    </row>
    <row r="506" ht="12" hidden="1">
      <c r="H506" s="154"/>
    </row>
    <row r="507" ht="12" hidden="1">
      <c r="H507" s="154"/>
    </row>
    <row r="508" ht="12" hidden="1">
      <c r="H508" s="154"/>
    </row>
    <row r="509" ht="12" hidden="1">
      <c r="H509" s="154"/>
    </row>
    <row r="510" ht="12" hidden="1">
      <c r="H510" s="154"/>
    </row>
    <row r="511" ht="12" hidden="1">
      <c r="H511" s="154"/>
    </row>
    <row r="512" ht="12" hidden="1">
      <c r="H512" s="154"/>
    </row>
    <row r="513" ht="12" hidden="1">
      <c r="H513" s="154"/>
    </row>
    <row r="514" ht="12" hidden="1">
      <c r="H514" s="154"/>
    </row>
    <row r="515" ht="12" hidden="1">
      <c r="H515" s="154"/>
    </row>
    <row r="516" ht="12" hidden="1">
      <c r="H516" s="154"/>
    </row>
    <row r="517" ht="12" hidden="1">
      <c r="H517" s="154"/>
    </row>
    <row r="518" ht="12" hidden="1">
      <c r="H518" s="154"/>
    </row>
    <row r="519" ht="12" hidden="1">
      <c r="H519" s="154"/>
    </row>
    <row r="520" ht="12" hidden="1">
      <c r="H520" s="154"/>
    </row>
    <row r="521" ht="12" hidden="1">
      <c r="H521" s="154"/>
    </row>
    <row r="522" ht="12" hidden="1">
      <c r="H522" s="154"/>
    </row>
    <row r="523" ht="12" hidden="1">
      <c r="H523" s="154"/>
    </row>
    <row r="524" ht="12" hidden="1">
      <c r="H524" s="154"/>
    </row>
    <row r="525" ht="12" hidden="1">
      <c r="H525" s="154"/>
    </row>
    <row r="526" ht="12" hidden="1">
      <c r="H526" s="154"/>
    </row>
    <row r="527" ht="12" hidden="1">
      <c r="H527" s="154"/>
    </row>
    <row r="528" ht="12" hidden="1">
      <c r="H528" s="154"/>
    </row>
    <row r="529" ht="12" hidden="1">
      <c r="H529" s="154"/>
    </row>
    <row r="530" ht="12" hidden="1">
      <c r="H530" s="154"/>
    </row>
    <row r="531" ht="12" hidden="1">
      <c r="H531" s="154"/>
    </row>
    <row r="532" ht="12" hidden="1">
      <c r="H532" s="154"/>
    </row>
    <row r="533" ht="12" hidden="1">
      <c r="H533" s="154"/>
    </row>
    <row r="534" ht="12" hidden="1">
      <c r="H534" s="154"/>
    </row>
    <row r="535" ht="12" hidden="1">
      <c r="H535" s="154"/>
    </row>
    <row r="536" ht="12" hidden="1">
      <c r="H536" s="154"/>
    </row>
    <row r="537" ht="12" hidden="1">
      <c r="H537" s="154"/>
    </row>
    <row r="538" ht="12" hidden="1">
      <c r="H538" s="154"/>
    </row>
    <row r="539" ht="12" hidden="1">
      <c r="H539" s="154"/>
    </row>
    <row r="540" ht="12" hidden="1">
      <c r="H540" s="154"/>
    </row>
    <row r="541" ht="12" hidden="1">
      <c r="H541" s="154"/>
    </row>
    <row r="542" ht="12" hidden="1">
      <c r="H542" s="154"/>
    </row>
    <row r="543" ht="12" hidden="1">
      <c r="H543" s="154"/>
    </row>
    <row r="544" ht="12" hidden="1">
      <c r="H544" s="154"/>
    </row>
    <row r="545" ht="12" hidden="1">
      <c r="H545" s="154"/>
    </row>
    <row r="546" ht="12" hidden="1">
      <c r="H546" s="154"/>
    </row>
    <row r="547" ht="12" hidden="1">
      <c r="H547" s="154"/>
    </row>
    <row r="548" ht="12" hidden="1">
      <c r="H548" s="154"/>
    </row>
    <row r="549" ht="12" hidden="1">
      <c r="H549" s="154"/>
    </row>
    <row r="550" ht="12" hidden="1">
      <c r="H550" s="154"/>
    </row>
    <row r="551" ht="12" hidden="1">
      <c r="H551" s="154"/>
    </row>
    <row r="552" ht="12" hidden="1">
      <c r="H552" s="154"/>
    </row>
    <row r="553" ht="12" hidden="1">
      <c r="H553" s="154"/>
    </row>
    <row r="554" ht="12" hidden="1">
      <c r="H554" s="154"/>
    </row>
    <row r="555" ht="12" hidden="1">
      <c r="H555" s="154"/>
    </row>
    <row r="556" ht="12" hidden="1">
      <c r="H556" s="154"/>
    </row>
    <row r="557" ht="12" hidden="1">
      <c r="H557" s="154"/>
    </row>
    <row r="558" ht="12" hidden="1">
      <c r="H558" s="154"/>
    </row>
    <row r="559" ht="12" hidden="1">
      <c r="H559" s="154"/>
    </row>
    <row r="560" ht="12" hidden="1">
      <c r="H560" s="154"/>
    </row>
    <row r="561" ht="12" hidden="1">
      <c r="H561" s="154"/>
    </row>
    <row r="562" ht="12" hidden="1">
      <c r="H562" s="154"/>
    </row>
    <row r="563" ht="12" hidden="1">
      <c r="H563" s="154"/>
    </row>
    <row r="564" ht="12" hidden="1">
      <c r="H564" s="154"/>
    </row>
    <row r="565" ht="12" hidden="1">
      <c r="H565" s="154"/>
    </row>
    <row r="566" ht="12" hidden="1">
      <c r="H566" s="154"/>
    </row>
    <row r="567" ht="12" hidden="1">
      <c r="H567" s="154"/>
    </row>
    <row r="568" ht="12" hidden="1">
      <c r="H568" s="154"/>
    </row>
    <row r="569" ht="12" hidden="1">
      <c r="H569" s="154"/>
    </row>
    <row r="570" ht="12" hidden="1">
      <c r="H570" s="154"/>
    </row>
    <row r="571" ht="12" hidden="1">
      <c r="H571" s="154"/>
    </row>
    <row r="572" ht="12" hidden="1">
      <c r="H572" s="154"/>
    </row>
    <row r="573" ht="12" hidden="1">
      <c r="H573" s="154"/>
    </row>
    <row r="574" ht="12" hidden="1">
      <c r="H574" s="154"/>
    </row>
    <row r="575" ht="12" hidden="1">
      <c r="H575" s="154"/>
    </row>
    <row r="576" ht="12" hidden="1">
      <c r="H576" s="154"/>
    </row>
    <row r="577" ht="12" hidden="1">
      <c r="H577" s="154"/>
    </row>
    <row r="578" ht="12" hidden="1">
      <c r="H578" s="154"/>
    </row>
    <row r="579" ht="12" hidden="1">
      <c r="H579" s="154"/>
    </row>
    <row r="580" ht="12" hidden="1">
      <c r="H580" s="154"/>
    </row>
    <row r="581" ht="12" hidden="1">
      <c r="H581" s="154"/>
    </row>
    <row r="582" ht="12" hidden="1">
      <c r="H582" s="154"/>
    </row>
    <row r="583" ht="12" hidden="1">
      <c r="H583" s="154"/>
    </row>
    <row r="584" ht="12" hidden="1">
      <c r="H584" s="154"/>
    </row>
    <row r="585" ht="12" hidden="1">
      <c r="H585" s="154"/>
    </row>
    <row r="586" ht="12" hidden="1">
      <c r="H586" s="154"/>
    </row>
    <row r="587" ht="12" hidden="1">
      <c r="H587" s="154"/>
    </row>
    <row r="588" ht="12" hidden="1">
      <c r="H588" s="154"/>
    </row>
    <row r="589" ht="12" hidden="1">
      <c r="H589" s="154"/>
    </row>
    <row r="590" ht="12" hidden="1">
      <c r="H590" s="154"/>
    </row>
    <row r="591" ht="12" hidden="1">
      <c r="H591" s="154"/>
    </row>
    <row r="592" ht="12" hidden="1">
      <c r="H592" s="154"/>
    </row>
    <row r="593" ht="12" hidden="1">
      <c r="H593" s="154"/>
    </row>
    <row r="594" ht="12" hidden="1">
      <c r="H594" s="154"/>
    </row>
    <row r="595" ht="12" hidden="1">
      <c r="H595" s="154"/>
    </row>
    <row r="596" ht="12" hidden="1">
      <c r="H596" s="154"/>
    </row>
    <row r="597" ht="12" hidden="1">
      <c r="H597" s="154"/>
    </row>
    <row r="598" ht="12" hidden="1">
      <c r="H598" s="154"/>
    </row>
    <row r="599" ht="12" hidden="1">
      <c r="H599" s="154"/>
    </row>
    <row r="600" ht="12" hidden="1">
      <c r="H600" s="154"/>
    </row>
    <row r="601" ht="12" hidden="1">
      <c r="H601" s="154"/>
    </row>
    <row r="602" ht="12" hidden="1">
      <c r="H602" s="154"/>
    </row>
    <row r="603" ht="12" hidden="1">
      <c r="H603" s="154"/>
    </row>
    <row r="604" ht="12" hidden="1">
      <c r="H604" s="154"/>
    </row>
    <row r="605" ht="12" hidden="1">
      <c r="H605" s="154"/>
    </row>
    <row r="606" ht="12" hidden="1">
      <c r="H606" s="154"/>
    </row>
    <row r="607" ht="12" hidden="1">
      <c r="H607" s="154"/>
    </row>
    <row r="608" ht="12" hidden="1">
      <c r="H608" s="154"/>
    </row>
    <row r="609" ht="12" hidden="1">
      <c r="H609" s="154"/>
    </row>
    <row r="610" ht="12" hidden="1">
      <c r="H610" s="154"/>
    </row>
    <row r="611" ht="12" hidden="1">
      <c r="H611" s="154"/>
    </row>
    <row r="612" ht="12" hidden="1">
      <c r="H612" s="154"/>
    </row>
    <row r="613" ht="12" hidden="1">
      <c r="H613" s="154"/>
    </row>
    <row r="614" ht="12" hidden="1">
      <c r="H614" s="154"/>
    </row>
    <row r="615" ht="12" hidden="1">
      <c r="H615" s="154"/>
    </row>
    <row r="616" ht="12" hidden="1">
      <c r="H616" s="154"/>
    </row>
    <row r="617" ht="12" hidden="1">
      <c r="H617" s="154"/>
    </row>
    <row r="618" ht="12" hidden="1">
      <c r="H618" s="154"/>
    </row>
    <row r="619" ht="12" hidden="1">
      <c r="H619" s="154"/>
    </row>
    <row r="620" ht="12" hidden="1">
      <c r="H620" s="154"/>
    </row>
    <row r="621" ht="12" hidden="1">
      <c r="H621" s="154"/>
    </row>
    <row r="622" ht="12" hidden="1">
      <c r="H622" s="154"/>
    </row>
    <row r="623" ht="12" hidden="1">
      <c r="H623" s="154"/>
    </row>
    <row r="624" ht="12" hidden="1">
      <c r="H624" s="154"/>
    </row>
    <row r="625" ht="12" hidden="1">
      <c r="H625" s="154"/>
    </row>
    <row r="626" ht="12" hidden="1">
      <c r="H626" s="154"/>
    </row>
    <row r="627" ht="12" hidden="1">
      <c r="H627" s="154"/>
    </row>
    <row r="628" ht="12" hidden="1">
      <c r="H628" s="154"/>
    </row>
    <row r="629" ht="12" hidden="1">
      <c r="H629" s="154"/>
    </row>
    <row r="630" ht="12" hidden="1">
      <c r="H630" s="154"/>
    </row>
    <row r="631" ht="12" hidden="1">
      <c r="H631" s="154"/>
    </row>
    <row r="632" ht="12" hidden="1">
      <c r="H632" s="154"/>
    </row>
    <row r="633" ht="12" hidden="1">
      <c r="H633" s="154"/>
    </row>
    <row r="634" ht="12" hidden="1">
      <c r="H634" s="154"/>
    </row>
    <row r="635" ht="12" hidden="1">
      <c r="H635" s="154"/>
    </row>
    <row r="636" ht="12" hidden="1">
      <c r="H636" s="154"/>
    </row>
    <row r="637" ht="12" hidden="1">
      <c r="H637" s="154"/>
    </row>
    <row r="638" ht="12" hidden="1">
      <c r="H638" s="154"/>
    </row>
    <row r="639" ht="12" hidden="1">
      <c r="H639" s="154"/>
    </row>
    <row r="640" ht="12" hidden="1">
      <c r="H640" s="154"/>
    </row>
    <row r="641" ht="12" hidden="1">
      <c r="H641" s="154"/>
    </row>
    <row r="642" ht="12" hidden="1">
      <c r="H642" s="154"/>
    </row>
    <row r="643" ht="12" hidden="1">
      <c r="H643" s="154"/>
    </row>
    <row r="644" ht="12" hidden="1">
      <c r="H644" s="154"/>
    </row>
    <row r="645" ht="12" hidden="1">
      <c r="H645" s="154"/>
    </row>
    <row r="646" ht="12" hidden="1">
      <c r="H646" s="154"/>
    </row>
    <row r="647" ht="12" hidden="1">
      <c r="H647" s="154"/>
    </row>
    <row r="648" ht="12" hidden="1">
      <c r="H648" s="154"/>
    </row>
    <row r="649" ht="12" hidden="1">
      <c r="H649" s="154"/>
    </row>
    <row r="650" ht="12" hidden="1">
      <c r="H650" s="154"/>
    </row>
    <row r="651" ht="12" hidden="1">
      <c r="H651" s="154"/>
    </row>
    <row r="652" ht="12" hidden="1">
      <c r="H652" s="154"/>
    </row>
    <row r="653" ht="12" hidden="1">
      <c r="H653" s="154"/>
    </row>
    <row r="654" ht="12" hidden="1">
      <c r="H654" s="154"/>
    </row>
    <row r="655" ht="12" hidden="1">
      <c r="H655" s="154"/>
    </row>
    <row r="656" ht="12" hidden="1">
      <c r="H656" s="154"/>
    </row>
    <row r="657" ht="12" hidden="1">
      <c r="H657" s="154"/>
    </row>
    <row r="658" ht="12" hidden="1">
      <c r="H658" s="154"/>
    </row>
    <row r="659" ht="12" hidden="1">
      <c r="H659" s="154"/>
    </row>
    <row r="660" ht="12" hidden="1">
      <c r="H660" s="154"/>
    </row>
    <row r="661" ht="12" hidden="1">
      <c r="H661" s="154"/>
    </row>
    <row r="662" ht="12" hidden="1">
      <c r="H662" s="154"/>
    </row>
    <row r="663" ht="12" hidden="1">
      <c r="H663" s="154"/>
    </row>
    <row r="664" ht="12" hidden="1">
      <c r="H664" s="154"/>
    </row>
    <row r="665" ht="12" hidden="1">
      <c r="H665" s="154"/>
    </row>
    <row r="666" ht="12" hidden="1">
      <c r="H666" s="154"/>
    </row>
    <row r="667" ht="12" hidden="1">
      <c r="H667" s="154"/>
    </row>
    <row r="668" ht="12" hidden="1">
      <c r="H668" s="154"/>
    </row>
    <row r="669" ht="12" hidden="1">
      <c r="H669" s="154"/>
    </row>
    <row r="670" ht="12" hidden="1">
      <c r="H670" s="154"/>
    </row>
    <row r="671" ht="12" hidden="1">
      <c r="H671" s="154"/>
    </row>
    <row r="672" ht="12" hidden="1">
      <c r="H672" s="154"/>
    </row>
    <row r="673" ht="12" hidden="1">
      <c r="H673" s="154"/>
    </row>
    <row r="674" ht="12" hidden="1">
      <c r="H674" s="154"/>
    </row>
    <row r="675" ht="12" hidden="1">
      <c r="H675" s="154"/>
    </row>
    <row r="676" ht="12" hidden="1">
      <c r="H676" s="154"/>
    </row>
    <row r="677" ht="12" hidden="1">
      <c r="H677" s="154"/>
    </row>
    <row r="678" ht="12" hidden="1">
      <c r="H678" s="154"/>
    </row>
    <row r="679" ht="12" hidden="1">
      <c r="H679" s="154"/>
    </row>
    <row r="680" ht="12" hidden="1">
      <c r="H680" s="154"/>
    </row>
    <row r="681" ht="12" hidden="1">
      <c r="H681" s="154"/>
    </row>
    <row r="682" ht="12" hidden="1">
      <c r="H682" s="154"/>
    </row>
    <row r="683" ht="12" hidden="1">
      <c r="H683" s="154"/>
    </row>
    <row r="684" ht="12" hidden="1">
      <c r="H684" s="154"/>
    </row>
    <row r="685" ht="12" hidden="1">
      <c r="H685" s="154"/>
    </row>
    <row r="686" ht="12" hidden="1">
      <c r="H686" s="154"/>
    </row>
    <row r="687" ht="12" hidden="1">
      <c r="H687" s="154"/>
    </row>
    <row r="688" ht="12" hidden="1">
      <c r="H688" s="154"/>
    </row>
    <row r="689" ht="12" hidden="1">
      <c r="H689" s="154"/>
    </row>
    <row r="690" ht="12" hidden="1">
      <c r="H690" s="154"/>
    </row>
    <row r="691" ht="12" hidden="1">
      <c r="H691" s="154"/>
    </row>
    <row r="692" ht="12" hidden="1">
      <c r="H692" s="154"/>
    </row>
    <row r="693" ht="12" hidden="1">
      <c r="H693" s="154"/>
    </row>
    <row r="694" ht="12" hidden="1">
      <c r="H694" s="154"/>
    </row>
    <row r="695" ht="12" hidden="1">
      <c r="H695" s="154"/>
    </row>
    <row r="696" ht="12" hidden="1">
      <c r="H696" s="154"/>
    </row>
    <row r="697" ht="12" hidden="1">
      <c r="H697" s="154"/>
    </row>
    <row r="698" ht="12" hidden="1">
      <c r="H698" s="154"/>
    </row>
    <row r="699" ht="12" hidden="1">
      <c r="H699" s="154"/>
    </row>
    <row r="700" ht="12" hidden="1">
      <c r="H700" s="154"/>
    </row>
    <row r="701" ht="12" hidden="1">
      <c r="H701" s="154"/>
    </row>
    <row r="702" ht="12" hidden="1">
      <c r="H702" s="154"/>
    </row>
    <row r="703" ht="12" hidden="1">
      <c r="H703" s="154"/>
    </row>
    <row r="704" ht="12" hidden="1">
      <c r="H704" s="154"/>
    </row>
    <row r="705" ht="12" hidden="1">
      <c r="H705" s="154"/>
    </row>
    <row r="706" ht="12" hidden="1">
      <c r="H706" s="154"/>
    </row>
    <row r="707" ht="12" hidden="1">
      <c r="H707" s="154"/>
    </row>
    <row r="708" ht="12" hidden="1">
      <c r="H708" s="154"/>
    </row>
    <row r="709" ht="12" hidden="1">
      <c r="H709" s="154"/>
    </row>
    <row r="710" ht="12" hidden="1">
      <c r="H710" s="154"/>
    </row>
    <row r="711" ht="12" hidden="1">
      <c r="H711" s="154"/>
    </row>
    <row r="712" ht="12" hidden="1">
      <c r="H712" s="154"/>
    </row>
    <row r="713" ht="12" hidden="1">
      <c r="H713" s="154"/>
    </row>
    <row r="714" ht="12" hidden="1">
      <c r="H714" s="154"/>
    </row>
    <row r="715" ht="12" hidden="1">
      <c r="H715" s="154"/>
    </row>
    <row r="716" ht="12" hidden="1">
      <c r="H716" s="154"/>
    </row>
    <row r="717" ht="12" hidden="1">
      <c r="H717" s="154"/>
    </row>
    <row r="718" ht="12" hidden="1">
      <c r="H718" s="154"/>
    </row>
    <row r="719" ht="12" hidden="1">
      <c r="H719" s="154"/>
    </row>
    <row r="720" ht="12" hidden="1">
      <c r="H720" s="154"/>
    </row>
    <row r="721" ht="12" hidden="1">
      <c r="H721" s="154"/>
    </row>
    <row r="722" ht="12" hidden="1">
      <c r="H722" s="154"/>
    </row>
    <row r="723" ht="12" hidden="1">
      <c r="H723" s="154"/>
    </row>
    <row r="724" ht="12" hidden="1">
      <c r="H724" s="154"/>
    </row>
    <row r="725" ht="12" hidden="1">
      <c r="H725" s="154"/>
    </row>
    <row r="726" ht="12" hidden="1">
      <c r="H726" s="154"/>
    </row>
    <row r="727" ht="12" hidden="1">
      <c r="H727" s="154"/>
    </row>
    <row r="728" ht="12" hidden="1">
      <c r="H728" s="154"/>
    </row>
    <row r="729" ht="12" hidden="1">
      <c r="H729" s="154"/>
    </row>
    <row r="730" ht="12" hidden="1">
      <c r="H730" s="154"/>
    </row>
    <row r="731" ht="12">
      <c r="H731" s="154"/>
    </row>
    <row r="732" ht="12">
      <c r="H732" s="154"/>
    </row>
    <row r="733" spans="1:15" s="155" customFormat="1" ht="12">
      <c r="A733" s="300">
        <v>43556</v>
      </c>
      <c r="B733" s="301">
        <v>2</v>
      </c>
      <c r="C733" s="302">
        <v>1</v>
      </c>
      <c r="D733" s="302"/>
      <c r="E733" s="302"/>
      <c r="F733" s="303">
        <v>0</v>
      </c>
      <c r="G733" s="154"/>
      <c r="H733" s="162">
        <f>H732+F733</f>
        <v>0</v>
      </c>
      <c r="M733" s="154"/>
      <c r="N733" s="155" t="s">
        <v>224</v>
      </c>
      <c r="O733" s="155">
        <v>191</v>
      </c>
    </row>
    <row r="734" spans="1:8" ht="12">
      <c r="A734" s="300">
        <v>43557</v>
      </c>
      <c r="B734" s="301">
        <v>3</v>
      </c>
      <c r="C734" s="302">
        <v>1</v>
      </c>
      <c r="D734" s="302">
        <v>0</v>
      </c>
      <c r="E734" s="302"/>
      <c r="F734" s="303">
        <v>0</v>
      </c>
      <c r="H734" s="154">
        <f aca="true" t="shared" si="0" ref="H734:H752">H733+F734</f>
        <v>0</v>
      </c>
    </row>
    <row r="735" spans="1:8" ht="12">
      <c r="A735" s="300">
        <v>43558</v>
      </c>
      <c r="B735" s="301">
        <v>4</v>
      </c>
      <c r="C735" s="302">
        <v>1</v>
      </c>
      <c r="D735" s="302">
        <v>0</v>
      </c>
      <c r="E735" s="302"/>
      <c r="F735" s="303">
        <v>0</v>
      </c>
      <c r="H735" s="154">
        <f t="shared" si="0"/>
        <v>0</v>
      </c>
    </row>
    <row r="736" spans="1:8" ht="12">
      <c r="A736" s="300">
        <v>43559</v>
      </c>
      <c r="B736" s="301">
        <v>5</v>
      </c>
      <c r="C736" s="302">
        <v>1</v>
      </c>
      <c r="D736" s="302">
        <v>0</v>
      </c>
      <c r="E736" s="302"/>
      <c r="F736" s="303">
        <v>0</v>
      </c>
      <c r="H736" s="154">
        <f t="shared" si="0"/>
        <v>0</v>
      </c>
    </row>
    <row r="737" spans="1:8" ht="12">
      <c r="A737" s="300">
        <v>43560</v>
      </c>
      <c r="B737" s="301">
        <v>6</v>
      </c>
      <c r="C737" s="302">
        <v>1</v>
      </c>
      <c r="D737" s="302">
        <v>0</v>
      </c>
      <c r="E737" s="302"/>
      <c r="F737" s="303">
        <v>0</v>
      </c>
      <c r="H737" s="154">
        <f t="shared" si="0"/>
        <v>0</v>
      </c>
    </row>
    <row r="738" spans="1:8" ht="12">
      <c r="A738" s="300">
        <v>43561</v>
      </c>
      <c r="B738" s="301">
        <v>7</v>
      </c>
      <c r="C738" s="302">
        <v>0</v>
      </c>
      <c r="D738" s="302">
        <v>0</v>
      </c>
      <c r="E738" s="302"/>
      <c r="F738" s="303">
        <v>0</v>
      </c>
      <c r="H738" s="154">
        <f t="shared" si="0"/>
        <v>0</v>
      </c>
    </row>
    <row r="739" spans="1:8" ht="12">
      <c r="A739" s="300">
        <v>43562</v>
      </c>
      <c r="B739" s="301">
        <v>1</v>
      </c>
      <c r="C739" s="302">
        <v>0</v>
      </c>
      <c r="D739" s="302">
        <v>0</v>
      </c>
      <c r="E739" s="302"/>
      <c r="F739" s="303">
        <v>0</v>
      </c>
      <c r="H739" s="154">
        <f t="shared" si="0"/>
        <v>0</v>
      </c>
    </row>
    <row r="740" spans="1:8" ht="12">
      <c r="A740" s="300">
        <v>43563</v>
      </c>
      <c r="B740" s="301">
        <v>2</v>
      </c>
      <c r="C740" s="302">
        <v>1</v>
      </c>
      <c r="D740" s="302">
        <v>0</v>
      </c>
      <c r="E740" s="302"/>
      <c r="F740" s="303">
        <v>0</v>
      </c>
      <c r="H740" s="154">
        <f t="shared" si="0"/>
        <v>0</v>
      </c>
    </row>
    <row r="741" spans="1:8" ht="12">
      <c r="A741" s="300">
        <v>43564</v>
      </c>
      <c r="B741" s="301">
        <v>3</v>
      </c>
      <c r="C741" s="302">
        <v>1</v>
      </c>
      <c r="D741" s="302">
        <v>0</v>
      </c>
      <c r="E741" s="302"/>
      <c r="F741" s="303">
        <v>0</v>
      </c>
      <c r="H741" s="154">
        <f t="shared" si="0"/>
        <v>0</v>
      </c>
    </row>
    <row r="742" spans="1:8" ht="12">
      <c r="A742" s="300">
        <v>43565</v>
      </c>
      <c r="B742" s="301">
        <v>4</v>
      </c>
      <c r="C742" s="302">
        <v>1</v>
      </c>
      <c r="D742" s="302">
        <v>0</v>
      </c>
      <c r="E742" s="302"/>
      <c r="F742" s="303">
        <v>0</v>
      </c>
      <c r="H742" s="154">
        <f t="shared" si="0"/>
        <v>0</v>
      </c>
    </row>
    <row r="743" spans="1:8" ht="12">
      <c r="A743" s="300">
        <v>43566</v>
      </c>
      <c r="B743" s="301">
        <v>5</v>
      </c>
      <c r="C743" s="302">
        <v>1</v>
      </c>
      <c r="D743" s="302">
        <v>0</v>
      </c>
      <c r="E743" s="302"/>
      <c r="F743" s="303">
        <v>0</v>
      </c>
      <c r="H743" s="154">
        <f t="shared" si="0"/>
        <v>0</v>
      </c>
    </row>
    <row r="744" spans="1:8" ht="12">
      <c r="A744" s="300">
        <v>43567</v>
      </c>
      <c r="B744" s="301">
        <v>6</v>
      </c>
      <c r="C744" s="302">
        <v>1</v>
      </c>
      <c r="D744" s="302">
        <v>0</v>
      </c>
      <c r="E744" s="302"/>
      <c r="F744" s="303">
        <v>0</v>
      </c>
      <c r="H744" s="154">
        <f t="shared" si="0"/>
        <v>0</v>
      </c>
    </row>
    <row r="745" spans="1:8" ht="12">
      <c r="A745" s="300">
        <v>43568</v>
      </c>
      <c r="B745" s="301">
        <v>7</v>
      </c>
      <c r="C745" s="302">
        <v>0</v>
      </c>
      <c r="D745" s="302">
        <v>0</v>
      </c>
      <c r="E745" s="302"/>
      <c r="F745" s="303">
        <v>0</v>
      </c>
      <c r="H745" s="154">
        <f t="shared" si="0"/>
        <v>0</v>
      </c>
    </row>
    <row r="746" spans="1:8" ht="12">
      <c r="A746" s="300">
        <v>43569</v>
      </c>
      <c r="B746" s="301">
        <v>1</v>
      </c>
      <c r="C746" s="302">
        <v>0</v>
      </c>
      <c r="D746" s="302">
        <v>0</v>
      </c>
      <c r="E746" s="302"/>
      <c r="F746" s="303">
        <v>0</v>
      </c>
      <c r="H746" s="154">
        <f t="shared" si="0"/>
        <v>0</v>
      </c>
    </row>
    <row r="747" spans="1:8" ht="12">
      <c r="A747" s="300">
        <v>43570</v>
      </c>
      <c r="B747" s="301">
        <v>2</v>
      </c>
      <c r="C747" s="302">
        <v>1</v>
      </c>
      <c r="D747" s="302">
        <v>0</v>
      </c>
      <c r="E747" s="302"/>
      <c r="F747" s="303">
        <v>0</v>
      </c>
      <c r="H747" s="154">
        <f t="shared" si="0"/>
        <v>0</v>
      </c>
    </row>
    <row r="748" spans="1:8" ht="12">
      <c r="A748" s="300">
        <v>43571</v>
      </c>
      <c r="B748" s="301">
        <v>3</v>
      </c>
      <c r="C748" s="302">
        <v>1</v>
      </c>
      <c r="D748" s="302">
        <v>0</v>
      </c>
      <c r="E748" s="302"/>
      <c r="F748" s="303">
        <v>0</v>
      </c>
      <c r="H748" s="154">
        <f t="shared" si="0"/>
        <v>0</v>
      </c>
    </row>
    <row r="749" spans="1:8" ht="12">
      <c r="A749" s="300">
        <v>43572</v>
      </c>
      <c r="B749" s="301">
        <v>4</v>
      </c>
      <c r="C749" s="302">
        <v>1</v>
      </c>
      <c r="D749" s="302">
        <v>0</v>
      </c>
      <c r="E749" s="302"/>
      <c r="F749" s="303">
        <v>0</v>
      </c>
      <c r="H749" s="154">
        <f t="shared" si="0"/>
        <v>0</v>
      </c>
    </row>
    <row r="750" spans="1:8" ht="12">
      <c r="A750" s="300">
        <v>43573</v>
      </c>
      <c r="B750" s="301">
        <v>5</v>
      </c>
      <c r="C750" s="302">
        <v>1</v>
      </c>
      <c r="D750" s="302">
        <v>0</v>
      </c>
      <c r="E750" s="302"/>
      <c r="F750" s="303">
        <v>0</v>
      </c>
      <c r="H750" s="154">
        <f t="shared" si="0"/>
        <v>0</v>
      </c>
    </row>
    <row r="751" spans="1:8" ht="12">
      <c r="A751" s="300">
        <v>43574</v>
      </c>
      <c r="B751" s="301">
        <v>6</v>
      </c>
      <c r="C751" s="302">
        <v>1</v>
      </c>
      <c r="D751" s="302">
        <v>0</v>
      </c>
      <c r="E751" s="302"/>
      <c r="F751" s="303">
        <v>0</v>
      </c>
      <c r="H751" s="154">
        <f t="shared" si="0"/>
        <v>0</v>
      </c>
    </row>
    <row r="752" spans="1:8" ht="12">
      <c r="A752" s="300">
        <v>43575</v>
      </c>
      <c r="B752" s="301">
        <v>7</v>
      </c>
      <c r="C752" s="302">
        <v>0</v>
      </c>
      <c r="D752" s="302">
        <v>0</v>
      </c>
      <c r="E752" s="302"/>
      <c r="F752" s="303">
        <v>0</v>
      </c>
      <c r="H752" s="154">
        <f t="shared" si="0"/>
        <v>0</v>
      </c>
    </row>
    <row r="753" spans="1:8" ht="12">
      <c r="A753" s="300">
        <v>43576</v>
      </c>
      <c r="B753" s="301">
        <v>1</v>
      </c>
      <c r="C753" s="302">
        <v>0</v>
      </c>
      <c r="D753" s="302">
        <v>0</v>
      </c>
      <c r="E753" s="302"/>
      <c r="F753" s="303">
        <v>0</v>
      </c>
      <c r="H753" s="154">
        <v>0</v>
      </c>
    </row>
    <row r="754" spans="1:8" ht="12">
      <c r="A754" s="300">
        <v>43577</v>
      </c>
      <c r="B754" s="301">
        <v>2</v>
      </c>
      <c r="C754" s="302">
        <v>1</v>
      </c>
      <c r="D754" s="302">
        <v>0</v>
      </c>
      <c r="E754" s="302">
        <v>1</v>
      </c>
      <c r="F754" s="303">
        <v>0</v>
      </c>
      <c r="H754" s="154">
        <v>0</v>
      </c>
    </row>
    <row r="755" spans="1:8" ht="12">
      <c r="A755" s="300">
        <v>43578</v>
      </c>
      <c r="B755" s="301">
        <v>3</v>
      </c>
      <c r="C755" s="302">
        <v>1</v>
      </c>
      <c r="D755" s="302">
        <v>1</v>
      </c>
      <c r="E755" s="302"/>
      <c r="F755" s="303">
        <v>1</v>
      </c>
      <c r="H755" s="154">
        <v>0</v>
      </c>
    </row>
    <row r="756" spans="1:8" ht="12">
      <c r="A756" s="300">
        <v>43579</v>
      </c>
      <c r="B756" s="301">
        <v>4</v>
      </c>
      <c r="C756" s="302">
        <v>1</v>
      </c>
      <c r="D756" s="302">
        <v>1</v>
      </c>
      <c r="E756" s="302"/>
      <c r="F756" s="303">
        <v>1</v>
      </c>
      <c r="H756" s="154">
        <v>0</v>
      </c>
    </row>
    <row r="757" spans="1:8" ht="12">
      <c r="A757" s="300">
        <v>43580</v>
      </c>
      <c r="B757" s="301">
        <v>5</v>
      </c>
      <c r="C757" s="302">
        <v>1</v>
      </c>
      <c r="D757" s="302">
        <v>1</v>
      </c>
      <c r="E757" s="302"/>
      <c r="F757" s="303">
        <v>1</v>
      </c>
      <c r="H757" s="154">
        <v>0</v>
      </c>
    </row>
    <row r="758" spans="1:8" ht="12">
      <c r="A758" s="300">
        <v>43581</v>
      </c>
      <c r="B758" s="301">
        <v>6</v>
      </c>
      <c r="C758" s="302">
        <v>1</v>
      </c>
      <c r="D758" s="302">
        <v>1</v>
      </c>
      <c r="E758" s="302"/>
      <c r="F758" s="303">
        <v>1</v>
      </c>
      <c r="H758" s="154">
        <v>0</v>
      </c>
    </row>
    <row r="759" spans="1:8" ht="12">
      <c r="A759" s="300">
        <v>43582</v>
      </c>
      <c r="B759" s="301">
        <v>7</v>
      </c>
      <c r="C759" s="302">
        <v>0</v>
      </c>
      <c r="D759" s="302">
        <v>1</v>
      </c>
      <c r="E759" s="302"/>
      <c r="F759" s="303"/>
      <c r="H759" s="154">
        <v>0</v>
      </c>
    </row>
    <row r="760" spans="1:8" ht="12">
      <c r="A760" s="300">
        <v>43583</v>
      </c>
      <c r="B760" s="301">
        <v>1</v>
      </c>
      <c r="C760" s="302">
        <v>0</v>
      </c>
      <c r="D760" s="302">
        <v>1</v>
      </c>
      <c r="E760" s="302"/>
      <c r="F760" s="303">
        <v>0</v>
      </c>
      <c r="H760" s="154">
        <v>0</v>
      </c>
    </row>
    <row r="761" spans="1:8" ht="12">
      <c r="A761" s="300">
        <v>43584</v>
      </c>
      <c r="B761" s="301">
        <v>2</v>
      </c>
      <c r="C761" s="302">
        <v>1</v>
      </c>
      <c r="D761" s="302">
        <v>1</v>
      </c>
      <c r="E761" s="302"/>
      <c r="F761" s="303">
        <v>1</v>
      </c>
      <c r="H761" s="154">
        <v>0</v>
      </c>
    </row>
    <row r="762" spans="1:8" ht="12">
      <c r="A762" s="300">
        <v>43585</v>
      </c>
      <c r="B762" s="301">
        <v>3</v>
      </c>
      <c r="C762" s="302">
        <v>1</v>
      </c>
      <c r="D762" s="302">
        <v>1</v>
      </c>
      <c r="E762" s="302"/>
      <c r="F762" s="303">
        <v>1</v>
      </c>
      <c r="H762" s="154">
        <v>0</v>
      </c>
    </row>
    <row r="763" spans="1:8" ht="12">
      <c r="A763" s="300">
        <v>43586</v>
      </c>
      <c r="B763" s="301">
        <v>4</v>
      </c>
      <c r="C763" s="302">
        <v>1</v>
      </c>
      <c r="D763" s="302">
        <v>1</v>
      </c>
      <c r="E763" s="302"/>
      <c r="F763" s="303">
        <v>1</v>
      </c>
      <c r="H763" s="154">
        <v>0</v>
      </c>
    </row>
    <row r="764" spans="1:8" ht="12">
      <c r="A764" s="300">
        <v>43587</v>
      </c>
      <c r="B764" s="301">
        <v>5</v>
      </c>
      <c r="C764" s="302">
        <v>1</v>
      </c>
      <c r="D764" s="302">
        <v>1</v>
      </c>
      <c r="E764" s="302"/>
      <c r="F764" s="303">
        <v>1</v>
      </c>
      <c r="H764" s="154">
        <v>0</v>
      </c>
    </row>
    <row r="765" spans="1:8" ht="12">
      <c r="A765" s="300">
        <v>43588</v>
      </c>
      <c r="B765" s="301">
        <v>6</v>
      </c>
      <c r="C765" s="302">
        <v>1</v>
      </c>
      <c r="D765" s="302">
        <v>1</v>
      </c>
      <c r="E765" s="302"/>
      <c r="F765" s="303">
        <v>1</v>
      </c>
      <c r="H765" s="154">
        <v>0</v>
      </c>
    </row>
    <row r="766" spans="1:8" ht="12">
      <c r="A766" s="300">
        <v>43589</v>
      </c>
      <c r="B766" s="301">
        <v>7</v>
      </c>
      <c r="C766" s="302">
        <v>0</v>
      </c>
      <c r="D766" s="302">
        <v>1</v>
      </c>
      <c r="E766" s="302"/>
      <c r="F766" s="303"/>
      <c r="H766" s="154">
        <v>0</v>
      </c>
    </row>
    <row r="767" spans="1:8" ht="12">
      <c r="A767" s="300">
        <v>43590</v>
      </c>
      <c r="B767" s="301">
        <v>1</v>
      </c>
      <c r="C767" s="302">
        <v>0</v>
      </c>
      <c r="D767" s="302">
        <v>1</v>
      </c>
      <c r="E767" s="302"/>
      <c r="F767" s="303">
        <v>0</v>
      </c>
      <c r="H767" s="154">
        <v>0</v>
      </c>
    </row>
    <row r="768" spans="1:8" ht="12">
      <c r="A768" s="300">
        <v>43591</v>
      </c>
      <c r="B768" s="301">
        <v>2</v>
      </c>
      <c r="C768" s="302">
        <v>1</v>
      </c>
      <c r="D768" s="302">
        <v>1</v>
      </c>
      <c r="E768" s="302">
        <v>1</v>
      </c>
      <c r="F768" s="303">
        <v>0</v>
      </c>
      <c r="H768" s="154">
        <v>0</v>
      </c>
    </row>
    <row r="769" spans="1:8" ht="12">
      <c r="A769" s="300">
        <v>43592</v>
      </c>
      <c r="B769" s="301">
        <v>3</v>
      </c>
      <c r="C769" s="302">
        <v>1</v>
      </c>
      <c r="D769" s="302">
        <v>1</v>
      </c>
      <c r="E769" s="302"/>
      <c r="F769" s="303">
        <v>1</v>
      </c>
      <c r="H769" s="154">
        <v>0</v>
      </c>
    </row>
    <row r="770" spans="1:8" ht="12">
      <c r="A770" s="300">
        <v>43593</v>
      </c>
      <c r="B770" s="301">
        <v>4</v>
      </c>
      <c r="C770" s="302">
        <v>1</v>
      </c>
      <c r="D770" s="302">
        <v>1</v>
      </c>
      <c r="E770" s="302"/>
      <c r="F770" s="303">
        <v>1</v>
      </c>
      <c r="H770" s="154">
        <v>0</v>
      </c>
    </row>
    <row r="771" spans="1:8" ht="12">
      <c r="A771" s="300">
        <v>43594</v>
      </c>
      <c r="B771" s="301">
        <v>5</v>
      </c>
      <c r="C771" s="302">
        <v>1</v>
      </c>
      <c r="D771" s="302">
        <v>1</v>
      </c>
      <c r="E771" s="302"/>
      <c r="F771" s="303">
        <v>1</v>
      </c>
      <c r="H771" s="154">
        <v>0</v>
      </c>
    </row>
    <row r="772" spans="1:8" ht="12">
      <c r="A772" s="300">
        <v>43595</v>
      </c>
      <c r="B772" s="301">
        <v>6</v>
      </c>
      <c r="C772" s="302">
        <v>1</v>
      </c>
      <c r="D772" s="302">
        <v>1</v>
      </c>
      <c r="E772" s="302"/>
      <c r="F772" s="303">
        <v>1</v>
      </c>
      <c r="H772" s="154">
        <v>0</v>
      </c>
    </row>
    <row r="773" spans="1:8" ht="12">
      <c r="A773" s="300">
        <v>43596</v>
      </c>
      <c r="B773" s="301">
        <v>7</v>
      </c>
      <c r="C773" s="302">
        <v>0</v>
      </c>
      <c r="D773" s="302">
        <v>1</v>
      </c>
      <c r="E773" s="302"/>
      <c r="F773" s="303">
        <v>0</v>
      </c>
      <c r="H773" s="154">
        <v>0</v>
      </c>
    </row>
    <row r="774" spans="1:8" ht="12">
      <c r="A774" s="300">
        <v>43597</v>
      </c>
      <c r="B774" s="301">
        <v>1</v>
      </c>
      <c r="C774" s="302">
        <v>0</v>
      </c>
      <c r="D774" s="302">
        <v>1</v>
      </c>
      <c r="E774" s="302"/>
      <c r="F774" s="303">
        <v>0</v>
      </c>
      <c r="H774" s="154">
        <v>0</v>
      </c>
    </row>
    <row r="775" spans="1:8" ht="12">
      <c r="A775" s="300">
        <v>43598</v>
      </c>
      <c r="B775" s="301">
        <v>2</v>
      </c>
      <c r="C775" s="302">
        <v>1</v>
      </c>
      <c r="D775" s="302">
        <v>1</v>
      </c>
      <c r="E775" s="302"/>
      <c r="F775" s="303">
        <v>1</v>
      </c>
      <c r="H775" s="154">
        <v>0</v>
      </c>
    </row>
    <row r="776" spans="1:8" ht="12">
      <c r="A776" s="300">
        <v>43599</v>
      </c>
      <c r="B776" s="301">
        <v>3</v>
      </c>
      <c r="C776" s="302">
        <v>1</v>
      </c>
      <c r="D776" s="302">
        <v>1</v>
      </c>
      <c r="E776" s="302"/>
      <c r="F776" s="303">
        <v>1</v>
      </c>
      <c r="H776" s="154">
        <v>0</v>
      </c>
    </row>
    <row r="777" spans="1:8" ht="12">
      <c r="A777" s="300">
        <v>43600</v>
      </c>
      <c r="B777" s="301">
        <v>4</v>
      </c>
      <c r="C777" s="302">
        <v>1</v>
      </c>
      <c r="D777" s="302">
        <v>1</v>
      </c>
      <c r="E777" s="302"/>
      <c r="F777" s="303">
        <v>1</v>
      </c>
      <c r="H777" s="154">
        <v>0</v>
      </c>
    </row>
    <row r="778" spans="1:8" ht="12">
      <c r="A778" s="300">
        <v>43601</v>
      </c>
      <c r="B778" s="301">
        <v>5</v>
      </c>
      <c r="C778" s="302">
        <v>1</v>
      </c>
      <c r="D778" s="302">
        <v>1</v>
      </c>
      <c r="E778" s="302"/>
      <c r="F778" s="303">
        <v>1</v>
      </c>
      <c r="H778" s="154">
        <v>0</v>
      </c>
    </row>
    <row r="779" spans="1:8" ht="12">
      <c r="A779" s="300">
        <v>43602</v>
      </c>
      <c r="B779" s="301">
        <v>6</v>
      </c>
      <c r="C779" s="302">
        <v>1</v>
      </c>
      <c r="D779" s="302">
        <v>1</v>
      </c>
      <c r="E779" s="302"/>
      <c r="F779" s="303">
        <v>1</v>
      </c>
      <c r="H779" s="154">
        <v>0</v>
      </c>
    </row>
    <row r="780" spans="1:8" ht="12">
      <c r="A780" s="300">
        <v>43603</v>
      </c>
      <c r="B780" s="301">
        <v>7</v>
      </c>
      <c r="C780" s="302">
        <v>0</v>
      </c>
      <c r="D780" s="302">
        <v>1</v>
      </c>
      <c r="E780" s="302"/>
      <c r="F780" s="303">
        <v>1</v>
      </c>
      <c r="H780" s="154">
        <v>0</v>
      </c>
    </row>
    <row r="781" spans="1:8" ht="12">
      <c r="A781" s="300">
        <v>43604</v>
      </c>
      <c r="B781" s="301">
        <v>1</v>
      </c>
      <c r="C781" s="302">
        <v>0</v>
      </c>
      <c r="D781" s="302">
        <v>1</v>
      </c>
      <c r="E781" s="302"/>
      <c r="F781" s="303">
        <v>0</v>
      </c>
      <c r="H781" s="154">
        <v>0</v>
      </c>
    </row>
    <row r="782" spans="1:8" ht="12">
      <c r="A782" s="300">
        <v>43605</v>
      </c>
      <c r="B782" s="301">
        <v>2</v>
      </c>
      <c r="C782" s="302">
        <v>1</v>
      </c>
      <c r="D782" s="302">
        <v>1</v>
      </c>
      <c r="E782" s="302"/>
      <c r="F782" s="303">
        <v>1</v>
      </c>
      <c r="H782" s="154">
        <v>0</v>
      </c>
    </row>
    <row r="783" spans="1:8" ht="12">
      <c r="A783" s="300">
        <v>43606</v>
      </c>
      <c r="B783" s="301">
        <v>3</v>
      </c>
      <c r="C783" s="302">
        <v>1</v>
      </c>
      <c r="D783" s="302">
        <v>1</v>
      </c>
      <c r="E783" s="302"/>
      <c r="F783" s="303">
        <v>1</v>
      </c>
      <c r="H783" s="154">
        <v>0</v>
      </c>
    </row>
    <row r="784" spans="1:8" ht="12">
      <c r="A784" s="300">
        <v>43607</v>
      </c>
      <c r="B784" s="301">
        <v>4</v>
      </c>
      <c r="C784" s="302">
        <v>1</v>
      </c>
      <c r="D784" s="302">
        <v>1</v>
      </c>
      <c r="E784" s="302"/>
      <c r="F784" s="303">
        <v>1</v>
      </c>
      <c r="H784" s="154">
        <v>0</v>
      </c>
    </row>
    <row r="785" spans="1:8" ht="12">
      <c r="A785" s="300">
        <v>43608</v>
      </c>
      <c r="B785" s="301">
        <v>5</v>
      </c>
      <c r="C785" s="302">
        <v>1</v>
      </c>
      <c r="D785" s="302">
        <v>1</v>
      </c>
      <c r="E785" s="302"/>
      <c r="F785" s="303">
        <v>1</v>
      </c>
      <c r="H785" s="154">
        <v>0</v>
      </c>
    </row>
    <row r="786" spans="1:8" ht="12">
      <c r="A786" s="300">
        <v>43609</v>
      </c>
      <c r="B786" s="301">
        <v>6</v>
      </c>
      <c r="C786" s="302">
        <v>1</v>
      </c>
      <c r="D786" s="302">
        <v>1</v>
      </c>
      <c r="E786" s="302"/>
      <c r="F786" s="303">
        <v>1</v>
      </c>
      <c r="H786" s="154">
        <v>0</v>
      </c>
    </row>
    <row r="787" spans="1:8" ht="12">
      <c r="A787" s="300">
        <v>43610</v>
      </c>
      <c r="B787" s="301">
        <v>7</v>
      </c>
      <c r="C787" s="302">
        <v>0</v>
      </c>
      <c r="D787" s="302">
        <v>1</v>
      </c>
      <c r="E787" s="302"/>
      <c r="F787" s="303">
        <v>0</v>
      </c>
      <c r="H787" s="154">
        <v>0</v>
      </c>
    </row>
    <row r="788" spans="1:8" ht="12">
      <c r="A788" s="300">
        <v>43611</v>
      </c>
      <c r="B788" s="301">
        <v>1</v>
      </c>
      <c r="C788" s="302">
        <v>0</v>
      </c>
      <c r="D788" s="302">
        <v>1</v>
      </c>
      <c r="E788" s="302"/>
      <c r="F788" s="303">
        <v>0</v>
      </c>
      <c r="H788" s="154">
        <v>0</v>
      </c>
    </row>
    <row r="789" spans="1:8" ht="12">
      <c r="A789" s="300">
        <v>43612</v>
      </c>
      <c r="B789" s="301">
        <v>2</v>
      </c>
      <c r="C789" s="302">
        <v>1</v>
      </c>
      <c r="D789" s="302">
        <v>1</v>
      </c>
      <c r="E789" s="302">
        <v>1</v>
      </c>
      <c r="F789" s="303">
        <v>0</v>
      </c>
      <c r="H789" s="154">
        <v>0</v>
      </c>
    </row>
    <row r="790" spans="1:8" ht="12">
      <c r="A790" s="300">
        <v>43613</v>
      </c>
      <c r="B790" s="301">
        <v>3</v>
      </c>
      <c r="C790" s="302">
        <v>1</v>
      </c>
      <c r="D790" s="302">
        <v>1</v>
      </c>
      <c r="E790" s="302">
        <v>1</v>
      </c>
      <c r="F790" s="303"/>
      <c r="H790" s="154">
        <v>0</v>
      </c>
    </row>
    <row r="791" spans="1:8" ht="12">
      <c r="A791" s="300">
        <v>43614</v>
      </c>
      <c r="B791" s="301">
        <v>4</v>
      </c>
      <c r="C791" s="302">
        <v>1</v>
      </c>
      <c r="D791" s="302">
        <v>1</v>
      </c>
      <c r="E791" s="302">
        <v>1</v>
      </c>
      <c r="F791" s="303"/>
      <c r="H791" s="154">
        <v>0</v>
      </c>
    </row>
    <row r="792" spans="1:8" ht="12">
      <c r="A792" s="300">
        <v>43615</v>
      </c>
      <c r="B792" s="301">
        <v>5</v>
      </c>
      <c r="C792" s="302">
        <v>1</v>
      </c>
      <c r="D792" s="302">
        <v>1</v>
      </c>
      <c r="E792" s="302">
        <v>1</v>
      </c>
      <c r="F792" s="303"/>
      <c r="H792" s="154">
        <v>0</v>
      </c>
    </row>
    <row r="793" spans="1:8" ht="12">
      <c r="A793" s="300">
        <v>43616</v>
      </c>
      <c r="B793" s="301">
        <v>6</v>
      </c>
      <c r="C793" s="302">
        <v>1</v>
      </c>
      <c r="D793" s="302">
        <v>1</v>
      </c>
      <c r="E793" s="302">
        <v>1</v>
      </c>
      <c r="F793" s="303">
        <v>0</v>
      </c>
      <c r="H793" s="154">
        <v>0</v>
      </c>
    </row>
    <row r="794" spans="1:8" ht="12">
      <c r="A794" s="300">
        <v>43617</v>
      </c>
      <c r="B794" s="301">
        <v>7</v>
      </c>
      <c r="C794" s="302">
        <v>0</v>
      </c>
      <c r="D794" s="302">
        <v>1</v>
      </c>
      <c r="E794" s="302"/>
      <c r="F794" s="303">
        <v>0</v>
      </c>
      <c r="H794" s="154">
        <v>0</v>
      </c>
    </row>
    <row r="795" spans="1:8" ht="12">
      <c r="A795" s="300">
        <v>43618</v>
      </c>
      <c r="B795" s="301">
        <v>1</v>
      </c>
      <c r="C795" s="302">
        <v>0</v>
      </c>
      <c r="D795" s="302">
        <v>1</v>
      </c>
      <c r="E795" s="302"/>
      <c r="F795" s="303">
        <v>0</v>
      </c>
      <c r="H795" s="154">
        <v>0</v>
      </c>
    </row>
    <row r="796" spans="1:8" ht="12">
      <c r="A796" s="300">
        <v>43619</v>
      </c>
      <c r="B796" s="301">
        <v>2</v>
      </c>
      <c r="C796" s="302">
        <v>1</v>
      </c>
      <c r="D796" s="302">
        <v>1</v>
      </c>
      <c r="E796" s="302"/>
      <c r="F796" s="303">
        <v>1</v>
      </c>
      <c r="H796" s="154">
        <v>0</v>
      </c>
    </row>
    <row r="797" spans="1:8" ht="12">
      <c r="A797" s="300">
        <v>43620</v>
      </c>
      <c r="B797" s="301">
        <v>3</v>
      </c>
      <c r="C797" s="302">
        <v>1</v>
      </c>
      <c r="D797" s="302">
        <v>1</v>
      </c>
      <c r="E797" s="302"/>
      <c r="F797" s="303">
        <v>1</v>
      </c>
      <c r="H797" s="154">
        <v>0</v>
      </c>
    </row>
    <row r="798" spans="1:8" ht="12">
      <c r="A798" s="300">
        <v>43621</v>
      </c>
      <c r="B798" s="301">
        <v>4</v>
      </c>
      <c r="C798" s="302">
        <v>1</v>
      </c>
      <c r="D798" s="302">
        <v>1</v>
      </c>
      <c r="E798" s="302"/>
      <c r="F798" s="303">
        <v>1</v>
      </c>
      <c r="H798" s="154">
        <v>0</v>
      </c>
    </row>
    <row r="799" spans="1:8" ht="12">
      <c r="A799" s="300">
        <v>43622</v>
      </c>
      <c r="B799" s="301">
        <v>5</v>
      </c>
      <c r="C799" s="302">
        <v>1</v>
      </c>
      <c r="D799" s="302">
        <v>1</v>
      </c>
      <c r="E799" s="302"/>
      <c r="F799" s="303">
        <v>1</v>
      </c>
      <c r="H799" s="154">
        <v>0</v>
      </c>
    </row>
    <row r="800" spans="1:8" ht="12">
      <c r="A800" s="300">
        <v>43623</v>
      </c>
      <c r="B800" s="301">
        <v>6</v>
      </c>
      <c r="C800" s="302">
        <v>1</v>
      </c>
      <c r="D800" s="302">
        <v>1</v>
      </c>
      <c r="E800" s="302"/>
      <c r="F800" s="303">
        <v>1</v>
      </c>
      <c r="H800" s="154">
        <v>0</v>
      </c>
    </row>
    <row r="801" spans="1:8" ht="12">
      <c r="A801" s="300">
        <v>43624</v>
      </c>
      <c r="B801" s="301">
        <v>7</v>
      </c>
      <c r="C801" s="302">
        <v>0</v>
      </c>
      <c r="D801" s="302">
        <v>1</v>
      </c>
      <c r="E801" s="302"/>
      <c r="F801" s="303">
        <v>1</v>
      </c>
      <c r="H801" s="154">
        <v>0</v>
      </c>
    </row>
    <row r="802" spans="1:8" ht="12">
      <c r="A802" s="300">
        <v>43625</v>
      </c>
      <c r="B802" s="301">
        <v>1</v>
      </c>
      <c r="C802" s="302">
        <v>0</v>
      </c>
      <c r="D802" s="302">
        <v>1</v>
      </c>
      <c r="E802" s="302"/>
      <c r="F802" s="303">
        <v>0</v>
      </c>
      <c r="H802" s="154">
        <v>0</v>
      </c>
    </row>
    <row r="803" spans="1:8" ht="12">
      <c r="A803" s="300">
        <v>43626</v>
      </c>
      <c r="B803" s="301">
        <v>2</v>
      </c>
      <c r="C803" s="302">
        <v>1</v>
      </c>
      <c r="D803" s="302">
        <v>1</v>
      </c>
      <c r="E803" s="302"/>
      <c r="F803" s="303">
        <v>1</v>
      </c>
      <c r="H803" s="154">
        <v>0</v>
      </c>
    </row>
    <row r="804" spans="1:8" ht="12">
      <c r="A804" s="300">
        <v>43627</v>
      </c>
      <c r="B804" s="301">
        <v>3</v>
      </c>
      <c r="C804" s="302">
        <v>1</v>
      </c>
      <c r="D804" s="302">
        <v>1</v>
      </c>
      <c r="E804" s="302"/>
      <c r="F804" s="303">
        <v>1</v>
      </c>
      <c r="H804" s="154">
        <v>0</v>
      </c>
    </row>
    <row r="805" spans="1:8" ht="12">
      <c r="A805" s="300">
        <v>43628</v>
      </c>
      <c r="B805" s="301">
        <v>4</v>
      </c>
      <c r="C805" s="302">
        <v>1</v>
      </c>
      <c r="D805" s="302">
        <v>1</v>
      </c>
      <c r="E805" s="302"/>
      <c r="F805" s="303">
        <v>1</v>
      </c>
      <c r="H805" s="154">
        <v>0</v>
      </c>
    </row>
    <row r="806" spans="1:8" ht="12">
      <c r="A806" s="300">
        <v>43629</v>
      </c>
      <c r="B806" s="301">
        <v>5</v>
      </c>
      <c r="C806" s="302">
        <v>1</v>
      </c>
      <c r="D806" s="302">
        <v>1</v>
      </c>
      <c r="E806" s="302"/>
      <c r="F806" s="303">
        <v>1</v>
      </c>
      <c r="H806" s="154">
        <v>0</v>
      </c>
    </row>
    <row r="807" spans="1:8" ht="12">
      <c r="A807" s="300">
        <v>43630</v>
      </c>
      <c r="B807" s="301">
        <v>6</v>
      </c>
      <c r="C807" s="302">
        <v>1</v>
      </c>
      <c r="D807" s="302">
        <v>1</v>
      </c>
      <c r="E807" s="302"/>
      <c r="F807" s="303">
        <v>1</v>
      </c>
      <c r="H807" s="154">
        <v>0</v>
      </c>
    </row>
    <row r="808" spans="1:15" ht="12">
      <c r="A808" s="300">
        <v>43631</v>
      </c>
      <c r="B808" s="301">
        <v>7</v>
      </c>
      <c r="C808" s="302">
        <v>0</v>
      </c>
      <c r="D808" s="302">
        <v>1</v>
      </c>
      <c r="E808" s="302"/>
      <c r="F808" s="303">
        <v>0</v>
      </c>
      <c r="H808" s="154">
        <v>0</v>
      </c>
      <c r="J808" s="57" t="s">
        <v>33</v>
      </c>
      <c r="K808" s="57" t="s">
        <v>34</v>
      </c>
      <c r="L808" s="57" t="s">
        <v>35</v>
      </c>
      <c r="M808" s="59" t="s">
        <v>36</v>
      </c>
      <c r="N808" s="60" t="s">
        <v>225</v>
      </c>
      <c r="O808" s="60" t="s">
        <v>38</v>
      </c>
    </row>
    <row r="809" spans="1:8" ht="12">
      <c r="A809" s="300">
        <v>43632</v>
      </c>
      <c r="B809" s="301">
        <v>1</v>
      </c>
      <c r="C809" s="302">
        <v>0</v>
      </c>
      <c r="D809" s="302">
        <v>1</v>
      </c>
      <c r="E809" s="302"/>
      <c r="F809" s="303">
        <v>0</v>
      </c>
      <c r="H809" s="154">
        <v>0</v>
      </c>
    </row>
    <row r="810" spans="1:8" ht="12">
      <c r="A810" s="300">
        <v>43633</v>
      </c>
      <c r="B810" s="301">
        <v>2</v>
      </c>
      <c r="C810" s="302">
        <v>1</v>
      </c>
      <c r="D810" s="302">
        <v>1</v>
      </c>
      <c r="E810" s="302"/>
      <c r="F810" s="303">
        <v>1</v>
      </c>
      <c r="H810" s="154">
        <v>0</v>
      </c>
    </row>
    <row r="811" spans="1:8" ht="12">
      <c r="A811" s="300">
        <v>43634</v>
      </c>
      <c r="B811" s="301">
        <v>3</v>
      </c>
      <c r="C811" s="302">
        <v>1</v>
      </c>
      <c r="D811" s="302">
        <v>1</v>
      </c>
      <c r="E811" s="302"/>
      <c r="F811" s="303">
        <v>1</v>
      </c>
      <c r="H811" s="154">
        <v>0</v>
      </c>
    </row>
    <row r="812" spans="1:8" ht="12">
      <c r="A812" s="300">
        <v>43635</v>
      </c>
      <c r="B812" s="301">
        <v>4</v>
      </c>
      <c r="C812" s="302">
        <v>1</v>
      </c>
      <c r="D812" s="302">
        <v>1</v>
      </c>
      <c r="E812" s="302"/>
      <c r="F812" s="303">
        <v>1</v>
      </c>
      <c r="H812" s="154">
        <v>0</v>
      </c>
    </row>
    <row r="813" spans="1:8" ht="12">
      <c r="A813" s="300">
        <v>43636</v>
      </c>
      <c r="B813" s="301">
        <v>5</v>
      </c>
      <c r="C813" s="302">
        <v>1</v>
      </c>
      <c r="D813" s="302">
        <v>1</v>
      </c>
      <c r="E813" s="302"/>
      <c r="F813" s="303">
        <v>1</v>
      </c>
      <c r="H813" s="154">
        <v>0</v>
      </c>
    </row>
    <row r="814" spans="1:8" ht="12">
      <c r="A814" s="300">
        <v>43637</v>
      </c>
      <c r="B814" s="301">
        <v>6</v>
      </c>
      <c r="C814" s="302">
        <v>1</v>
      </c>
      <c r="D814" s="302">
        <v>1</v>
      </c>
      <c r="E814" s="302"/>
      <c r="F814" s="303">
        <v>1</v>
      </c>
      <c r="H814" s="154">
        <v>0</v>
      </c>
    </row>
    <row r="815" spans="1:8" ht="12">
      <c r="A815" s="300">
        <v>43638</v>
      </c>
      <c r="B815" s="301">
        <v>7</v>
      </c>
      <c r="C815" s="302">
        <v>0</v>
      </c>
      <c r="D815" s="302">
        <v>1</v>
      </c>
      <c r="E815" s="302"/>
      <c r="F815" s="303"/>
      <c r="H815" s="154">
        <v>0</v>
      </c>
    </row>
    <row r="816" spans="1:8" ht="12">
      <c r="A816" s="300">
        <v>43639</v>
      </c>
      <c r="B816" s="301">
        <v>1</v>
      </c>
      <c r="C816" s="302">
        <v>0</v>
      </c>
      <c r="D816" s="302">
        <v>1</v>
      </c>
      <c r="E816" s="302"/>
      <c r="F816" s="303">
        <v>0</v>
      </c>
      <c r="H816" s="154">
        <v>0</v>
      </c>
    </row>
    <row r="817" spans="1:8" ht="12">
      <c r="A817" s="300">
        <v>43640</v>
      </c>
      <c r="B817" s="301">
        <v>2</v>
      </c>
      <c r="C817" s="302">
        <v>1</v>
      </c>
      <c r="D817" s="302">
        <v>1</v>
      </c>
      <c r="E817" s="302"/>
      <c r="F817" s="303">
        <v>1</v>
      </c>
      <c r="H817" s="154">
        <v>0</v>
      </c>
    </row>
    <row r="818" spans="1:8" ht="12">
      <c r="A818" s="300">
        <v>43641</v>
      </c>
      <c r="B818" s="301">
        <v>3</v>
      </c>
      <c r="C818" s="302">
        <v>1</v>
      </c>
      <c r="D818" s="302">
        <v>1</v>
      </c>
      <c r="E818" s="302"/>
      <c r="F818" s="303">
        <v>1</v>
      </c>
      <c r="H818" s="154">
        <v>0</v>
      </c>
    </row>
    <row r="819" spans="1:8" ht="12">
      <c r="A819" s="300">
        <v>43642</v>
      </c>
      <c r="B819" s="301">
        <v>4</v>
      </c>
      <c r="C819" s="302">
        <v>1</v>
      </c>
      <c r="D819" s="302">
        <v>1</v>
      </c>
      <c r="E819" s="302"/>
      <c r="F819" s="303">
        <v>1</v>
      </c>
      <c r="H819" s="154">
        <v>0</v>
      </c>
    </row>
    <row r="820" spans="1:8" ht="12">
      <c r="A820" s="300">
        <v>43643</v>
      </c>
      <c r="B820" s="301">
        <v>5</v>
      </c>
      <c r="C820" s="302">
        <v>1</v>
      </c>
      <c r="D820" s="302">
        <v>1</v>
      </c>
      <c r="E820" s="302"/>
      <c r="F820" s="303">
        <v>1</v>
      </c>
      <c r="H820" s="154">
        <v>0</v>
      </c>
    </row>
    <row r="821" spans="1:8" ht="12">
      <c r="A821" s="300">
        <v>43644</v>
      </c>
      <c r="B821" s="301">
        <v>6</v>
      </c>
      <c r="C821" s="302">
        <v>1</v>
      </c>
      <c r="D821" s="302">
        <v>1</v>
      </c>
      <c r="E821" s="302"/>
      <c r="F821" s="303">
        <v>1</v>
      </c>
      <c r="H821" s="154">
        <v>0</v>
      </c>
    </row>
    <row r="822" spans="1:8" ht="12">
      <c r="A822" s="300">
        <v>43645</v>
      </c>
      <c r="B822" s="301">
        <v>7</v>
      </c>
      <c r="C822" s="302">
        <v>0</v>
      </c>
      <c r="D822" s="302">
        <v>1</v>
      </c>
      <c r="E822" s="302"/>
      <c r="F822" s="303">
        <v>0</v>
      </c>
      <c r="H822" s="154">
        <v>0</v>
      </c>
    </row>
    <row r="823" spans="1:8" ht="12">
      <c r="A823" s="300">
        <v>43646</v>
      </c>
      <c r="B823" s="301">
        <v>1</v>
      </c>
      <c r="C823" s="302">
        <v>0</v>
      </c>
      <c r="D823" s="302">
        <v>1</v>
      </c>
      <c r="E823" s="302"/>
      <c r="F823" s="303">
        <v>0</v>
      </c>
      <c r="H823" s="154">
        <v>0</v>
      </c>
    </row>
    <row r="824" spans="1:8" ht="12">
      <c r="A824" s="300">
        <v>43647</v>
      </c>
      <c r="B824" s="301">
        <v>2</v>
      </c>
      <c r="C824" s="302">
        <v>1</v>
      </c>
      <c r="D824" s="302">
        <v>1</v>
      </c>
      <c r="E824" s="302"/>
      <c r="F824" s="303">
        <v>1</v>
      </c>
      <c r="H824" s="154">
        <v>0</v>
      </c>
    </row>
    <row r="825" spans="1:8" ht="12">
      <c r="A825" s="300">
        <v>43648</v>
      </c>
      <c r="B825" s="301">
        <v>3</v>
      </c>
      <c r="C825" s="302">
        <v>1</v>
      </c>
      <c r="D825" s="302">
        <v>1</v>
      </c>
      <c r="E825" s="302"/>
      <c r="F825" s="303">
        <v>1</v>
      </c>
      <c r="H825" s="154">
        <v>0</v>
      </c>
    </row>
    <row r="826" spans="1:8" ht="12">
      <c r="A826" s="300">
        <v>43649</v>
      </c>
      <c r="B826" s="301">
        <v>4</v>
      </c>
      <c r="C826" s="302">
        <v>1</v>
      </c>
      <c r="D826" s="302">
        <v>1</v>
      </c>
      <c r="E826" s="302"/>
      <c r="F826" s="303">
        <v>1</v>
      </c>
      <c r="H826" s="154">
        <v>0</v>
      </c>
    </row>
    <row r="827" spans="1:8" ht="12">
      <c r="A827" s="300">
        <v>43650</v>
      </c>
      <c r="B827" s="301">
        <v>5</v>
      </c>
      <c r="C827" s="302">
        <v>1</v>
      </c>
      <c r="D827" s="302">
        <v>1</v>
      </c>
      <c r="E827" s="302"/>
      <c r="F827" s="303">
        <v>1</v>
      </c>
      <c r="H827" s="154">
        <v>0</v>
      </c>
    </row>
    <row r="828" spans="1:8" ht="12">
      <c r="A828" s="300">
        <v>43651</v>
      </c>
      <c r="B828" s="301">
        <v>6</v>
      </c>
      <c r="C828" s="302">
        <v>1</v>
      </c>
      <c r="D828" s="302">
        <v>1</v>
      </c>
      <c r="E828" s="302"/>
      <c r="F828" s="303">
        <v>1</v>
      </c>
      <c r="H828" s="154">
        <v>0</v>
      </c>
    </row>
    <row r="829" spans="1:8" ht="12">
      <c r="A829" s="300">
        <v>43652</v>
      </c>
      <c r="B829" s="301">
        <v>7</v>
      </c>
      <c r="C829" s="302">
        <v>0</v>
      </c>
      <c r="D829" s="302">
        <v>1</v>
      </c>
      <c r="E829" s="302"/>
      <c r="F829" s="303">
        <v>0</v>
      </c>
      <c r="H829" s="154">
        <v>0</v>
      </c>
    </row>
    <row r="830" spans="1:8" ht="12">
      <c r="A830" s="300">
        <v>43653</v>
      </c>
      <c r="B830" s="301">
        <v>1</v>
      </c>
      <c r="C830" s="302">
        <v>0</v>
      </c>
      <c r="D830" s="302">
        <v>1</v>
      </c>
      <c r="E830" s="302"/>
      <c r="F830" s="303">
        <v>0</v>
      </c>
      <c r="H830" s="154">
        <v>0</v>
      </c>
    </row>
    <row r="831" spans="1:8" ht="12">
      <c r="A831" s="300">
        <v>43654</v>
      </c>
      <c r="B831" s="301">
        <v>2</v>
      </c>
      <c r="C831" s="302">
        <v>1</v>
      </c>
      <c r="D831" s="302">
        <v>1</v>
      </c>
      <c r="E831" s="302"/>
      <c r="F831" s="303">
        <v>1</v>
      </c>
      <c r="H831" s="154">
        <v>0</v>
      </c>
    </row>
    <row r="832" spans="1:8" ht="12">
      <c r="A832" s="300">
        <v>43655</v>
      </c>
      <c r="B832" s="301">
        <v>3</v>
      </c>
      <c r="C832" s="302">
        <v>1</v>
      </c>
      <c r="D832" s="302">
        <v>1</v>
      </c>
      <c r="E832" s="302"/>
      <c r="F832" s="303">
        <v>1</v>
      </c>
      <c r="H832" s="154">
        <v>0</v>
      </c>
    </row>
    <row r="833" spans="1:8" ht="12">
      <c r="A833" s="300">
        <v>43656</v>
      </c>
      <c r="B833" s="301">
        <v>4</v>
      </c>
      <c r="C833" s="302">
        <v>1</v>
      </c>
      <c r="D833" s="302">
        <v>1</v>
      </c>
      <c r="E833" s="302"/>
      <c r="F833" s="303">
        <v>1</v>
      </c>
      <c r="H833" s="154">
        <v>0</v>
      </c>
    </row>
    <row r="834" spans="1:8" ht="12">
      <c r="A834" s="300">
        <v>43657</v>
      </c>
      <c r="B834" s="301">
        <v>5</v>
      </c>
      <c r="C834" s="302">
        <v>1</v>
      </c>
      <c r="D834" s="302">
        <v>1</v>
      </c>
      <c r="E834" s="302"/>
      <c r="F834" s="303">
        <v>1</v>
      </c>
      <c r="H834" s="154">
        <v>0</v>
      </c>
    </row>
    <row r="835" spans="1:8" ht="12">
      <c r="A835" s="300">
        <v>43658</v>
      </c>
      <c r="B835" s="301">
        <v>6</v>
      </c>
      <c r="C835" s="302">
        <v>1</v>
      </c>
      <c r="D835" s="302">
        <v>1</v>
      </c>
      <c r="E835" s="302"/>
      <c r="F835" s="303">
        <v>1</v>
      </c>
      <c r="H835" s="154">
        <v>0</v>
      </c>
    </row>
    <row r="836" spans="1:8" ht="12">
      <c r="A836" s="300">
        <v>43659</v>
      </c>
      <c r="B836" s="301">
        <v>7</v>
      </c>
      <c r="C836" s="302">
        <v>0</v>
      </c>
      <c r="D836" s="302">
        <v>1</v>
      </c>
      <c r="E836" s="302"/>
      <c r="F836" s="303">
        <v>1</v>
      </c>
      <c r="H836" s="154">
        <v>0</v>
      </c>
    </row>
    <row r="837" spans="1:8" ht="12">
      <c r="A837" s="300">
        <v>43660</v>
      </c>
      <c r="B837" s="301">
        <v>1</v>
      </c>
      <c r="C837" s="302">
        <v>0</v>
      </c>
      <c r="D837" s="302">
        <v>1</v>
      </c>
      <c r="E837" s="302"/>
      <c r="F837" s="303">
        <v>0</v>
      </c>
      <c r="H837" s="154">
        <v>0</v>
      </c>
    </row>
    <row r="838" spans="1:8" ht="12">
      <c r="A838" s="300">
        <v>43661</v>
      </c>
      <c r="B838" s="301">
        <v>2</v>
      </c>
      <c r="C838" s="302">
        <v>1</v>
      </c>
      <c r="D838" s="302">
        <v>1</v>
      </c>
      <c r="E838" s="302"/>
      <c r="F838" s="303">
        <v>1</v>
      </c>
      <c r="H838" s="154">
        <v>0</v>
      </c>
    </row>
    <row r="839" spans="1:8" ht="12">
      <c r="A839" s="300">
        <v>43662</v>
      </c>
      <c r="B839" s="301">
        <v>3</v>
      </c>
      <c r="C839" s="302">
        <v>1</v>
      </c>
      <c r="D839" s="302">
        <v>1</v>
      </c>
      <c r="E839" s="302"/>
      <c r="F839" s="303">
        <v>1</v>
      </c>
      <c r="H839" s="154">
        <v>0</v>
      </c>
    </row>
    <row r="840" spans="1:8" ht="12">
      <c r="A840" s="300">
        <v>43663</v>
      </c>
      <c r="B840" s="301">
        <v>4</v>
      </c>
      <c r="C840" s="302">
        <v>1</v>
      </c>
      <c r="D840" s="302">
        <v>1</v>
      </c>
      <c r="E840" s="302"/>
      <c r="F840" s="303">
        <v>1</v>
      </c>
      <c r="H840" s="154">
        <v>0</v>
      </c>
    </row>
    <row r="841" spans="1:8" ht="12">
      <c r="A841" s="300">
        <v>43664</v>
      </c>
      <c r="B841" s="301">
        <v>5</v>
      </c>
      <c r="C841" s="302">
        <v>1</v>
      </c>
      <c r="D841" s="302">
        <v>1</v>
      </c>
      <c r="E841" s="302"/>
      <c r="F841" s="303">
        <v>1</v>
      </c>
      <c r="H841" s="154">
        <v>0</v>
      </c>
    </row>
    <row r="842" spans="1:8" ht="12">
      <c r="A842" s="300">
        <v>43665</v>
      </c>
      <c r="B842" s="301">
        <v>6</v>
      </c>
      <c r="C842" s="302">
        <v>1</v>
      </c>
      <c r="D842" s="302">
        <v>1</v>
      </c>
      <c r="E842" s="302"/>
      <c r="F842" s="303">
        <v>1</v>
      </c>
      <c r="H842" s="154">
        <v>0</v>
      </c>
    </row>
    <row r="843" spans="1:8" ht="12">
      <c r="A843" s="300">
        <v>43666</v>
      </c>
      <c r="B843" s="301">
        <v>7</v>
      </c>
      <c r="C843" s="302">
        <v>0</v>
      </c>
      <c r="D843" s="302">
        <v>1</v>
      </c>
      <c r="E843" s="302"/>
      <c r="F843" s="303">
        <v>0</v>
      </c>
      <c r="H843" s="154">
        <v>0</v>
      </c>
    </row>
    <row r="844" spans="1:8" ht="12">
      <c r="A844" s="300">
        <v>43667</v>
      </c>
      <c r="B844" s="301">
        <v>1</v>
      </c>
      <c r="C844" s="302">
        <v>0</v>
      </c>
      <c r="D844" s="302">
        <v>1</v>
      </c>
      <c r="E844" s="302"/>
      <c r="F844" s="303">
        <v>0</v>
      </c>
      <c r="H844" s="154">
        <v>0</v>
      </c>
    </row>
    <row r="845" spans="1:8" ht="12">
      <c r="A845" s="300">
        <v>43668</v>
      </c>
      <c r="B845" s="301">
        <v>2</v>
      </c>
      <c r="C845" s="302">
        <v>1</v>
      </c>
      <c r="D845" s="302">
        <v>1</v>
      </c>
      <c r="E845" s="302"/>
      <c r="F845" s="303">
        <v>1</v>
      </c>
      <c r="H845" s="154">
        <v>0</v>
      </c>
    </row>
    <row r="846" spans="1:8" ht="12">
      <c r="A846" s="300">
        <v>43669</v>
      </c>
      <c r="B846" s="301">
        <v>3</v>
      </c>
      <c r="C846" s="302">
        <v>1</v>
      </c>
      <c r="D846" s="302">
        <v>1</v>
      </c>
      <c r="E846" s="302"/>
      <c r="F846" s="303">
        <v>1</v>
      </c>
      <c r="H846" s="154">
        <v>0</v>
      </c>
    </row>
    <row r="847" spans="1:8" ht="12">
      <c r="A847" s="300">
        <v>43670</v>
      </c>
      <c r="B847" s="301">
        <v>4</v>
      </c>
      <c r="C847" s="302">
        <v>1</v>
      </c>
      <c r="D847" s="302">
        <v>1</v>
      </c>
      <c r="E847" s="302"/>
      <c r="F847" s="303">
        <v>1</v>
      </c>
      <c r="H847" s="154">
        <v>0</v>
      </c>
    </row>
    <row r="848" spans="1:8" ht="12">
      <c r="A848" s="300">
        <v>43671</v>
      </c>
      <c r="B848" s="301">
        <v>5</v>
      </c>
      <c r="C848" s="302">
        <v>1</v>
      </c>
      <c r="D848" s="302">
        <v>0</v>
      </c>
      <c r="E848" s="302"/>
      <c r="F848" s="303"/>
      <c r="H848" s="154">
        <v>0</v>
      </c>
    </row>
    <row r="849" spans="1:8" ht="12">
      <c r="A849" s="300">
        <v>43672</v>
      </c>
      <c r="B849" s="301">
        <v>6</v>
      </c>
      <c r="C849" s="302">
        <v>1</v>
      </c>
      <c r="D849" s="302">
        <v>0</v>
      </c>
      <c r="E849" s="302"/>
      <c r="F849" s="303"/>
      <c r="H849" s="154">
        <v>0</v>
      </c>
    </row>
    <row r="850" spans="1:8" ht="12">
      <c r="A850" s="300">
        <v>43673</v>
      </c>
      <c r="B850" s="301">
        <v>7</v>
      </c>
      <c r="C850" s="302">
        <v>0</v>
      </c>
      <c r="D850" s="302">
        <v>0</v>
      </c>
      <c r="E850" s="302"/>
      <c r="F850" s="303"/>
      <c r="H850" s="154">
        <v>0</v>
      </c>
    </row>
    <row r="851" spans="1:8" ht="12">
      <c r="A851" s="300">
        <v>43674</v>
      </c>
      <c r="B851" s="301">
        <v>1</v>
      </c>
      <c r="C851" s="302">
        <v>0</v>
      </c>
      <c r="D851" s="302">
        <v>0</v>
      </c>
      <c r="E851" s="302"/>
      <c r="F851" s="303">
        <v>0</v>
      </c>
      <c r="H851" s="154">
        <v>0</v>
      </c>
    </row>
    <row r="852" spans="1:8" ht="12">
      <c r="A852" s="300">
        <v>43675</v>
      </c>
      <c r="B852" s="301">
        <v>2</v>
      </c>
      <c r="C852" s="302">
        <v>1</v>
      </c>
      <c r="D852" s="302">
        <v>0</v>
      </c>
      <c r="E852" s="302"/>
      <c r="F852" s="303"/>
      <c r="H852" s="154">
        <v>0</v>
      </c>
    </row>
    <row r="853" spans="1:8" ht="12">
      <c r="A853" s="300">
        <v>43676</v>
      </c>
      <c r="B853" s="301">
        <v>3</v>
      </c>
      <c r="C853" s="302">
        <v>1</v>
      </c>
      <c r="D853" s="302">
        <v>0</v>
      </c>
      <c r="E853" s="302"/>
      <c r="F853" s="303"/>
      <c r="H853" s="154">
        <v>0</v>
      </c>
    </row>
    <row r="854" spans="1:8" ht="12">
      <c r="A854" s="300">
        <v>43677</v>
      </c>
      <c r="B854" s="301">
        <v>4</v>
      </c>
      <c r="C854" s="302">
        <v>1</v>
      </c>
      <c r="D854" s="302">
        <v>0</v>
      </c>
      <c r="E854" s="302"/>
      <c r="F854" s="303"/>
      <c r="H854" s="154">
        <v>0</v>
      </c>
    </row>
    <row r="855" spans="1:8" ht="12">
      <c r="A855" s="300">
        <v>43678</v>
      </c>
      <c r="B855" s="301">
        <v>5</v>
      </c>
      <c r="C855" s="302">
        <v>1</v>
      </c>
      <c r="D855" s="302">
        <v>0</v>
      </c>
      <c r="E855" s="302"/>
      <c r="F855" s="303"/>
      <c r="H855" s="154">
        <v>0</v>
      </c>
    </row>
    <row r="856" spans="1:8" ht="12">
      <c r="A856" s="300">
        <v>43679</v>
      </c>
      <c r="B856" s="301">
        <v>6</v>
      </c>
      <c r="C856" s="302">
        <v>1</v>
      </c>
      <c r="D856" s="302">
        <v>0</v>
      </c>
      <c r="E856" s="302"/>
      <c r="F856" s="303"/>
      <c r="H856" s="154">
        <v>0</v>
      </c>
    </row>
    <row r="857" spans="1:8" ht="12">
      <c r="A857" s="300">
        <v>43680</v>
      </c>
      <c r="B857" s="301">
        <v>7</v>
      </c>
      <c r="C857" s="302">
        <v>0</v>
      </c>
      <c r="D857" s="302">
        <v>0</v>
      </c>
      <c r="E857" s="302"/>
      <c r="F857" s="303">
        <v>0</v>
      </c>
      <c r="H857" s="154">
        <v>0</v>
      </c>
    </row>
    <row r="858" spans="1:8" ht="12">
      <c r="A858" s="300">
        <v>43681</v>
      </c>
      <c r="B858" s="301">
        <v>1</v>
      </c>
      <c r="C858" s="302">
        <v>0</v>
      </c>
      <c r="D858" s="302">
        <v>0</v>
      </c>
      <c r="E858" s="302"/>
      <c r="F858" s="303">
        <v>0</v>
      </c>
      <c r="H858" s="154">
        <v>0</v>
      </c>
    </row>
    <row r="859" spans="1:8" ht="12">
      <c r="A859" s="300">
        <v>43682</v>
      </c>
      <c r="B859" s="301">
        <v>2</v>
      </c>
      <c r="C859" s="302">
        <v>1</v>
      </c>
      <c r="D859" s="302">
        <v>0</v>
      </c>
      <c r="E859" s="302"/>
      <c r="F859" s="303">
        <v>0</v>
      </c>
      <c r="H859" s="154">
        <v>0</v>
      </c>
    </row>
    <row r="860" spans="1:8" ht="12">
      <c r="A860" s="300">
        <v>43683</v>
      </c>
      <c r="B860" s="301">
        <v>3</v>
      </c>
      <c r="C860" s="302">
        <v>1</v>
      </c>
      <c r="D860" s="302">
        <v>0</v>
      </c>
      <c r="E860" s="302"/>
      <c r="F860" s="303">
        <v>0</v>
      </c>
      <c r="H860" s="154">
        <v>0</v>
      </c>
    </row>
    <row r="861" spans="1:8" ht="12">
      <c r="A861" s="300">
        <v>43684</v>
      </c>
      <c r="B861" s="301">
        <v>4</v>
      </c>
      <c r="C861" s="302">
        <v>1</v>
      </c>
      <c r="D861" s="302">
        <v>0</v>
      </c>
      <c r="E861" s="302"/>
      <c r="F861" s="303">
        <v>0</v>
      </c>
      <c r="H861" s="154">
        <v>0</v>
      </c>
    </row>
    <row r="862" spans="1:8" ht="12">
      <c r="A862" s="300">
        <v>43685</v>
      </c>
      <c r="B862" s="301">
        <v>5</v>
      </c>
      <c r="C862" s="302">
        <v>1</v>
      </c>
      <c r="D862" s="302">
        <v>0</v>
      </c>
      <c r="E862" s="302"/>
      <c r="F862" s="303">
        <v>0</v>
      </c>
      <c r="H862" s="154">
        <v>0</v>
      </c>
    </row>
    <row r="863" spans="1:8" ht="12">
      <c r="A863" s="300">
        <v>43686</v>
      </c>
      <c r="B863" s="301">
        <v>6</v>
      </c>
      <c r="C863" s="302">
        <v>1</v>
      </c>
      <c r="D863" s="302">
        <v>0</v>
      </c>
      <c r="E863" s="302"/>
      <c r="F863" s="303">
        <v>0</v>
      </c>
      <c r="H863" s="154">
        <v>0</v>
      </c>
    </row>
    <row r="864" spans="1:8" ht="12">
      <c r="A864" s="300">
        <v>43687</v>
      </c>
      <c r="B864" s="301">
        <v>7</v>
      </c>
      <c r="C864" s="302">
        <v>0</v>
      </c>
      <c r="D864" s="302">
        <v>0</v>
      </c>
      <c r="E864" s="302"/>
      <c r="F864" s="303">
        <v>0</v>
      </c>
      <c r="H864" s="154">
        <v>0</v>
      </c>
    </row>
    <row r="865" spans="1:8" ht="12">
      <c r="A865" s="300">
        <v>43688</v>
      </c>
      <c r="B865" s="301">
        <v>1</v>
      </c>
      <c r="C865" s="302">
        <v>0</v>
      </c>
      <c r="D865" s="302">
        <v>0</v>
      </c>
      <c r="E865" s="302"/>
      <c r="F865" s="303">
        <v>0</v>
      </c>
      <c r="H865" s="154">
        <v>0</v>
      </c>
    </row>
    <row r="866" spans="1:8" ht="12">
      <c r="A866" s="300">
        <v>43689</v>
      </c>
      <c r="B866" s="301">
        <v>2</v>
      </c>
      <c r="C866" s="302">
        <v>1</v>
      </c>
      <c r="D866" s="302">
        <v>0</v>
      </c>
      <c r="E866" s="302"/>
      <c r="F866" s="303">
        <v>0</v>
      </c>
      <c r="H866" s="154">
        <v>0</v>
      </c>
    </row>
    <row r="867" spans="1:8" ht="12">
      <c r="A867" s="300">
        <v>43690</v>
      </c>
      <c r="B867" s="301">
        <v>3</v>
      </c>
      <c r="C867" s="302">
        <v>1</v>
      </c>
      <c r="D867" s="302">
        <v>0</v>
      </c>
      <c r="E867" s="302"/>
      <c r="F867" s="303">
        <v>0</v>
      </c>
      <c r="H867" s="154">
        <v>0</v>
      </c>
    </row>
    <row r="868" spans="1:8" ht="12">
      <c r="A868" s="300">
        <v>43691</v>
      </c>
      <c r="B868" s="301">
        <v>4</v>
      </c>
      <c r="C868" s="302">
        <v>1</v>
      </c>
      <c r="D868" s="302">
        <v>0</v>
      </c>
      <c r="E868" s="302"/>
      <c r="F868" s="303">
        <v>0</v>
      </c>
      <c r="H868" s="154">
        <v>0</v>
      </c>
    </row>
    <row r="869" spans="1:8" ht="12">
      <c r="A869" s="300">
        <v>43692</v>
      </c>
      <c r="B869" s="301">
        <v>5</v>
      </c>
      <c r="C869" s="302">
        <v>1</v>
      </c>
      <c r="D869" s="302">
        <v>0</v>
      </c>
      <c r="E869" s="302"/>
      <c r="F869" s="303">
        <v>0</v>
      </c>
      <c r="H869" s="154">
        <v>0</v>
      </c>
    </row>
    <row r="870" spans="1:8" ht="12">
      <c r="A870" s="300">
        <v>43693</v>
      </c>
      <c r="B870" s="301">
        <v>6</v>
      </c>
      <c r="C870" s="302">
        <v>1</v>
      </c>
      <c r="D870" s="302">
        <v>0</v>
      </c>
      <c r="E870" s="302"/>
      <c r="F870" s="303">
        <v>0</v>
      </c>
      <c r="H870" s="154">
        <v>0</v>
      </c>
    </row>
    <row r="871" spans="1:8" ht="12">
      <c r="A871" s="300">
        <v>43694</v>
      </c>
      <c r="B871" s="301">
        <v>7</v>
      </c>
      <c r="C871" s="302">
        <v>0</v>
      </c>
      <c r="D871" s="302">
        <v>0</v>
      </c>
      <c r="E871" s="302"/>
      <c r="F871" s="303">
        <v>0</v>
      </c>
      <c r="H871" s="154">
        <v>0</v>
      </c>
    </row>
    <row r="872" spans="1:8" ht="12">
      <c r="A872" s="300">
        <v>43695</v>
      </c>
      <c r="B872" s="301">
        <v>1</v>
      </c>
      <c r="C872" s="302">
        <v>0</v>
      </c>
      <c r="D872" s="302">
        <v>0</v>
      </c>
      <c r="E872" s="302"/>
      <c r="F872" s="303">
        <v>0</v>
      </c>
      <c r="H872" s="154">
        <v>0</v>
      </c>
    </row>
    <row r="873" spans="1:8" ht="12">
      <c r="A873" s="300">
        <v>43696</v>
      </c>
      <c r="B873" s="301">
        <v>2</v>
      </c>
      <c r="C873" s="302">
        <v>1</v>
      </c>
      <c r="D873" s="302">
        <v>0</v>
      </c>
      <c r="E873" s="302"/>
      <c r="F873" s="303">
        <v>0</v>
      </c>
      <c r="H873" s="154">
        <v>0</v>
      </c>
    </row>
    <row r="874" spans="1:8" ht="12">
      <c r="A874" s="300">
        <v>43697</v>
      </c>
      <c r="B874" s="301">
        <v>3</v>
      </c>
      <c r="C874" s="302">
        <v>1</v>
      </c>
      <c r="D874" s="302">
        <v>0</v>
      </c>
      <c r="E874" s="302"/>
      <c r="F874" s="303">
        <v>0</v>
      </c>
      <c r="H874" s="154">
        <v>0</v>
      </c>
    </row>
    <row r="875" spans="1:8" ht="12">
      <c r="A875" s="300">
        <v>43698</v>
      </c>
      <c r="B875" s="301">
        <v>4</v>
      </c>
      <c r="C875" s="302">
        <v>1</v>
      </c>
      <c r="D875" s="302">
        <v>0</v>
      </c>
      <c r="E875" s="302"/>
      <c r="F875" s="303">
        <v>0</v>
      </c>
      <c r="H875" s="154">
        <v>0</v>
      </c>
    </row>
    <row r="876" spans="1:8" ht="12">
      <c r="A876" s="300">
        <v>43699</v>
      </c>
      <c r="B876" s="301">
        <v>5</v>
      </c>
      <c r="C876" s="302">
        <v>1</v>
      </c>
      <c r="D876" s="302">
        <v>0</v>
      </c>
      <c r="E876" s="302"/>
      <c r="F876" s="303">
        <v>0</v>
      </c>
      <c r="H876" s="154">
        <v>0</v>
      </c>
    </row>
    <row r="877" spans="1:8" ht="12">
      <c r="A877" s="300">
        <v>43700</v>
      </c>
      <c r="B877" s="301">
        <v>6</v>
      </c>
      <c r="C877" s="302">
        <v>1</v>
      </c>
      <c r="D877" s="302">
        <v>0</v>
      </c>
      <c r="E877" s="302"/>
      <c r="F877" s="303">
        <v>0</v>
      </c>
      <c r="H877" s="154">
        <v>0</v>
      </c>
    </row>
    <row r="878" spans="1:8" ht="12">
      <c r="A878" s="300">
        <v>43701</v>
      </c>
      <c r="B878" s="301">
        <v>7</v>
      </c>
      <c r="C878" s="302">
        <v>0</v>
      </c>
      <c r="D878" s="302">
        <v>0</v>
      </c>
      <c r="E878" s="302"/>
      <c r="F878" s="303">
        <v>0</v>
      </c>
      <c r="H878" s="154">
        <v>0</v>
      </c>
    </row>
    <row r="879" spans="1:8" ht="12">
      <c r="A879" s="300">
        <v>43702</v>
      </c>
      <c r="B879" s="301">
        <v>1</v>
      </c>
      <c r="C879" s="302">
        <v>0</v>
      </c>
      <c r="D879" s="302">
        <v>0</v>
      </c>
      <c r="E879" s="302"/>
      <c r="F879" s="303">
        <v>0</v>
      </c>
      <c r="H879" s="154">
        <v>0</v>
      </c>
    </row>
    <row r="880" spans="1:8" ht="12">
      <c r="A880" s="300">
        <v>43703</v>
      </c>
      <c r="B880" s="301">
        <v>2</v>
      </c>
      <c r="C880" s="302">
        <v>1</v>
      </c>
      <c r="D880" s="302">
        <v>0</v>
      </c>
      <c r="E880" s="302">
        <v>0</v>
      </c>
      <c r="F880" s="303">
        <v>0</v>
      </c>
      <c r="H880" s="154">
        <v>0</v>
      </c>
    </row>
    <row r="881" spans="1:8" ht="12">
      <c r="A881" s="300">
        <v>43704</v>
      </c>
      <c r="B881" s="301">
        <v>3</v>
      </c>
      <c r="C881" s="302">
        <v>1</v>
      </c>
      <c r="D881" s="302">
        <v>0</v>
      </c>
      <c r="E881" s="302"/>
      <c r="F881" s="303">
        <v>0</v>
      </c>
      <c r="H881" s="154">
        <v>0</v>
      </c>
    </row>
    <row r="882" spans="1:8" ht="12">
      <c r="A882" s="300">
        <v>43705</v>
      </c>
      <c r="B882" s="301">
        <v>4</v>
      </c>
      <c r="C882" s="302">
        <v>1</v>
      </c>
      <c r="D882" s="302">
        <v>0</v>
      </c>
      <c r="E882" s="302"/>
      <c r="F882" s="303">
        <v>0</v>
      </c>
      <c r="H882" s="154">
        <v>0</v>
      </c>
    </row>
    <row r="883" spans="1:8" ht="12">
      <c r="A883" s="300">
        <v>43706</v>
      </c>
      <c r="B883" s="301">
        <v>5</v>
      </c>
      <c r="C883" s="302">
        <v>1</v>
      </c>
      <c r="D883" s="302">
        <v>0</v>
      </c>
      <c r="E883" s="302"/>
      <c r="F883" s="303">
        <v>0</v>
      </c>
      <c r="H883" s="154">
        <v>0</v>
      </c>
    </row>
    <row r="884" spans="1:8" ht="12">
      <c r="A884" s="300">
        <v>43707</v>
      </c>
      <c r="B884" s="301">
        <v>6</v>
      </c>
      <c r="C884" s="302">
        <v>1</v>
      </c>
      <c r="D884" s="302">
        <v>0</v>
      </c>
      <c r="E884" s="302"/>
      <c r="F884" s="303">
        <v>0</v>
      </c>
      <c r="H884" s="154">
        <v>0</v>
      </c>
    </row>
    <row r="885" spans="1:8" ht="12">
      <c r="A885" s="300">
        <v>43708</v>
      </c>
      <c r="B885" s="301">
        <v>7</v>
      </c>
      <c r="C885" s="302">
        <v>0</v>
      </c>
      <c r="D885" s="302">
        <v>0</v>
      </c>
      <c r="E885" s="302"/>
      <c r="F885" s="303">
        <v>0</v>
      </c>
      <c r="H885" s="154">
        <v>0</v>
      </c>
    </row>
    <row r="886" spans="1:8" ht="12">
      <c r="A886" s="300">
        <v>43709</v>
      </c>
      <c r="B886" s="301">
        <v>1</v>
      </c>
      <c r="C886" s="302">
        <v>0</v>
      </c>
      <c r="D886" s="302">
        <v>0</v>
      </c>
      <c r="E886" s="302"/>
      <c r="F886" s="303">
        <v>0</v>
      </c>
      <c r="H886" s="154">
        <v>0</v>
      </c>
    </row>
    <row r="887" spans="1:9" ht="12">
      <c r="A887" s="300">
        <v>43710</v>
      </c>
      <c r="B887" s="301">
        <v>2</v>
      </c>
      <c r="C887" s="302">
        <v>1</v>
      </c>
      <c r="D887" s="302">
        <v>1</v>
      </c>
      <c r="E887" s="302"/>
      <c r="F887" s="303">
        <v>1</v>
      </c>
      <c r="H887" s="154">
        <v>1</v>
      </c>
      <c r="I887" s="155" t="s">
        <v>194</v>
      </c>
    </row>
    <row r="888" spans="1:8" ht="12">
      <c r="A888" s="300">
        <v>43711</v>
      </c>
      <c r="B888" s="301">
        <v>3</v>
      </c>
      <c r="C888" s="302">
        <v>1</v>
      </c>
      <c r="D888" s="302">
        <v>1</v>
      </c>
      <c r="E888" s="302"/>
      <c r="F888" s="303">
        <v>1</v>
      </c>
      <c r="H888" s="154">
        <f aca="true" t="shared" si="1" ref="H888:H951">H887+F888</f>
        <v>2</v>
      </c>
    </row>
    <row r="889" spans="1:8" ht="12">
      <c r="A889" s="300">
        <v>43712</v>
      </c>
      <c r="B889" s="301">
        <v>4</v>
      </c>
      <c r="C889" s="302">
        <v>1</v>
      </c>
      <c r="D889" s="302">
        <v>1</v>
      </c>
      <c r="E889" s="302"/>
      <c r="F889" s="303">
        <v>1</v>
      </c>
      <c r="H889" s="154">
        <f t="shared" si="1"/>
        <v>3</v>
      </c>
    </row>
    <row r="890" spans="1:8" ht="12">
      <c r="A890" s="300">
        <v>43713</v>
      </c>
      <c r="B890" s="301">
        <v>5</v>
      </c>
      <c r="C890" s="302">
        <v>1</v>
      </c>
      <c r="D890" s="302">
        <v>1</v>
      </c>
      <c r="E890" s="302"/>
      <c r="F890" s="303">
        <v>1</v>
      </c>
      <c r="G890" s="154"/>
      <c r="H890" s="154">
        <f t="shared" si="1"/>
        <v>4</v>
      </c>
    </row>
    <row r="891" spans="1:12" ht="12">
      <c r="A891" s="300">
        <v>43714</v>
      </c>
      <c r="B891" s="301">
        <v>6</v>
      </c>
      <c r="C891" s="302">
        <v>1</v>
      </c>
      <c r="D891" s="302">
        <v>1</v>
      </c>
      <c r="E891" s="302"/>
      <c r="F891" s="303">
        <v>1</v>
      </c>
      <c r="H891" s="154">
        <f t="shared" si="1"/>
        <v>5</v>
      </c>
      <c r="J891" s="57" t="s">
        <v>226</v>
      </c>
      <c r="K891" s="57" t="s">
        <v>227</v>
      </c>
      <c r="L891" s="57" t="s">
        <v>228</v>
      </c>
    </row>
    <row r="892" spans="1:12" ht="12">
      <c r="A892" s="300">
        <v>43715</v>
      </c>
      <c r="B892" s="301">
        <v>7</v>
      </c>
      <c r="C892" s="302">
        <v>0</v>
      </c>
      <c r="D892" s="302">
        <v>1</v>
      </c>
      <c r="E892" s="302"/>
      <c r="F892" s="303"/>
      <c r="H892" s="154">
        <f t="shared" si="1"/>
        <v>5</v>
      </c>
      <c r="I892" s="155"/>
      <c r="J892" s="152" t="s">
        <v>229</v>
      </c>
      <c r="K892" s="152">
        <v>43578</v>
      </c>
      <c r="L892" s="152">
        <v>43669</v>
      </c>
    </row>
    <row r="893" spans="1:12" ht="12">
      <c r="A893" s="300">
        <v>43716</v>
      </c>
      <c r="B893" s="301">
        <v>1</v>
      </c>
      <c r="C893" s="302">
        <v>0</v>
      </c>
      <c r="D893" s="302">
        <v>1</v>
      </c>
      <c r="E893" s="302"/>
      <c r="F893" s="303"/>
      <c r="H893" s="154">
        <f t="shared" si="1"/>
        <v>5</v>
      </c>
      <c r="J893" s="57" t="s">
        <v>230</v>
      </c>
      <c r="K893" s="57">
        <v>43710</v>
      </c>
      <c r="L893" s="57">
        <v>43818</v>
      </c>
    </row>
    <row r="894" spans="1:12" ht="12">
      <c r="A894" s="300">
        <v>43717</v>
      </c>
      <c r="B894" s="301">
        <v>2</v>
      </c>
      <c r="C894" s="302">
        <v>1</v>
      </c>
      <c r="D894" s="302">
        <v>1</v>
      </c>
      <c r="E894" s="302"/>
      <c r="F894" s="302">
        <v>1</v>
      </c>
      <c r="H894" s="154">
        <f t="shared" si="1"/>
        <v>6</v>
      </c>
      <c r="J894" s="57" t="s">
        <v>231</v>
      </c>
      <c r="K894" s="57">
        <v>43836</v>
      </c>
      <c r="L894" s="57">
        <v>43924</v>
      </c>
    </row>
    <row r="895" spans="1:12" ht="12">
      <c r="A895" s="300">
        <v>43718</v>
      </c>
      <c r="B895" s="301">
        <v>3</v>
      </c>
      <c r="C895" s="302">
        <v>1</v>
      </c>
      <c r="D895" s="302">
        <v>1</v>
      </c>
      <c r="E895" s="302"/>
      <c r="F895" s="302">
        <v>1</v>
      </c>
      <c r="H895" s="154">
        <f t="shared" si="1"/>
        <v>7</v>
      </c>
      <c r="J895" s="304" t="s">
        <v>232</v>
      </c>
      <c r="K895" s="57">
        <v>43941</v>
      </c>
      <c r="L895" s="57">
        <v>44033</v>
      </c>
    </row>
    <row r="896" spans="1:8" ht="12">
      <c r="A896" s="300">
        <v>43719</v>
      </c>
      <c r="B896" s="301">
        <v>4</v>
      </c>
      <c r="C896" s="302">
        <v>1</v>
      </c>
      <c r="D896" s="302">
        <v>1</v>
      </c>
      <c r="E896" s="302"/>
      <c r="F896" s="302">
        <v>1</v>
      </c>
      <c r="H896" s="154">
        <f t="shared" si="1"/>
        <v>8</v>
      </c>
    </row>
    <row r="897" spans="1:8" ht="12">
      <c r="A897" s="300">
        <v>43720</v>
      </c>
      <c r="B897" s="301">
        <v>5</v>
      </c>
      <c r="C897" s="302">
        <v>1</v>
      </c>
      <c r="D897" s="302">
        <v>1</v>
      </c>
      <c r="E897" s="302"/>
      <c r="F897" s="302">
        <v>1</v>
      </c>
      <c r="H897" s="154">
        <f t="shared" si="1"/>
        <v>9</v>
      </c>
    </row>
    <row r="898" spans="1:8" ht="12">
      <c r="A898" s="300">
        <v>43721</v>
      </c>
      <c r="B898" s="301">
        <v>6</v>
      </c>
      <c r="C898" s="302">
        <v>1</v>
      </c>
      <c r="D898" s="302">
        <v>1</v>
      </c>
      <c r="E898" s="302"/>
      <c r="F898" s="302">
        <v>1</v>
      </c>
      <c r="H898" s="154">
        <f t="shared" si="1"/>
        <v>10</v>
      </c>
    </row>
    <row r="899" spans="1:8" ht="12">
      <c r="A899" s="300">
        <v>43722</v>
      </c>
      <c r="B899" s="301">
        <v>7</v>
      </c>
      <c r="C899" s="302">
        <v>0</v>
      </c>
      <c r="D899" s="302">
        <v>1</v>
      </c>
      <c r="E899" s="302"/>
      <c r="F899" s="303">
        <v>0</v>
      </c>
      <c r="H899" s="154">
        <f t="shared" si="1"/>
        <v>10</v>
      </c>
    </row>
    <row r="900" spans="1:8" ht="12">
      <c r="A900" s="300">
        <v>43723</v>
      </c>
      <c r="B900" s="301">
        <v>1</v>
      </c>
      <c r="C900" s="302">
        <v>0</v>
      </c>
      <c r="D900" s="302">
        <v>1</v>
      </c>
      <c r="E900" s="302"/>
      <c r="F900" s="303">
        <v>0</v>
      </c>
      <c r="H900" s="154">
        <f t="shared" si="1"/>
        <v>10</v>
      </c>
    </row>
    <row r="901" spans="1:8" ht="12">
      <c r="A901" s="300">
        <v>43724</v>
      </c>
      <c r="B901" s="301">
        <v>2</v>
      </c>
      <c r="C901" s="302">
        <v>1</v>
      </c>
      <c r="D901" s="302">
        <v>1</v>
      </c>
      <c r="E901" s="302"/>
      <c r="F901" s="302">
        <v>1</v>
      </c>
      <c r="H901" s="154">
        <f t="shared" si="1"/>
        <v>11</v>
      </c>
    </row>
    <row r="902" spans="1:8" ht="12">
      <c r="A902" s="300">
        <v>43725</v>
      </c>
      <c r="B902" s="301">
        <v>3</v>
      </c>
      <c r="C902" s="302">
        <v>1</v>
      </c>
      <c r="D902" s="302">
        <v>1</v>
      </c>
      <c r="E902" s="302"/>
      <c r="F902" s="302">
        <v>1</v>
      </c>
      <c r="H902" s="154">
        <f t="shared" si="1"/>
        <v>12</v>
      </c>
    </row>
    <row r="903" spans="1:8" ht="12">
      <c r="A903" s="300">
        <v>43726</v>
      </c>
      <c r="B903" s="301">
        <v>4</v>
      </c>
      <c r="C903" s="302">
        <v>1</v>
      </c>
      <c r="D903" s="302">
        <v>1</v>
      </c>
      <c r="E903" s="302"/>
      <c r="F903" s="302">
        <v>1</v>
      </c>
      <c r="H903" s="154">
        <f t="shared" si="1"/>
        <v>13</v>
      </c>
    </row>
    <row r="904" spans="1:8" ht="12">
      <c r="A904" s="300">
        <v>43727</v>
      </c>
      <c r="B904" s="301">
        <v>5</v>
      </c>
      <c r="C904" s="302">
        <v>1</v>
      </c>
      <c r="D904" s="302">
        <v>1</v>
      </c>
      <c r="E904" s="302"/>
      <c r="F904" s="302">
        <v>1</v>
      </c>
      <c r="H904" s="154">
        <f t="shared" si="1"/>
        <v>14</v>
      </c>
    </row>
    <row r="905" spans="1:8" ht="12">
      <c r="A905" s="300">
        <v>43728</v>
      </c>
      <c r="B905" s="301">
        <v>6</v>
      </c>
      <c r="C905" s="302">
        <v>1</v>
      </c>
      <c r="D905" s="302">
        <v>1</v>
      </c>
      <c r="E905" s="302"/>
      <c r="F905" s="302">
        <v>1</v>
      </c>
      <c r="H905" s="154">
        <f t="shared" si="1"/>
        <v>15</v>
      </c>
    </row>
    <row r="906" spans="1:8" ht="12">
      <c r="A906" s="300">
        <v>43729</v>
      </c>
      <c r="B906" s="301">
        <v>7</v>
      </c>
      <c r="C906" s="302">
        <v>0</v>
      </c>
      <c r="D906" s="302">
        <v>1</v>
      </c>
      <c r="E906" s="302"/>
      <c r="F906" s="303">
        <v>0</v>
      </c>
      <c r="H906" s="154">
        <f t="shared" si="1"/>
        <v>15</v>
      </c>
    </row>
    <row r="907" spans="1:8" ht="12">
      <c r="A907" s="300">
        <v>43730</v>
      </c>
      <c r="B907" s="301">
        <v>1</v>
      </c>
      <c r="C907" s="302">
        <v>0</v>
      </c>
      <c r="D907" s="302">
        <v>1</v>
      </c>
      <c r="E907" s="302"/>
      <c r="F907" s="303">
        <v>0</v>
      </c>
      <c r="H907" s="154">
        <f t="shared" si="1"/>
        <v>15</v>
      </c>
    </row>
    <row r="908" spans="1:8" ht="12">
      <c r="A908" s="300">
        <v>43731</v>
      </c>
      <c r="B908" s="301">
        <v>2</v>
      </c>
      <c r="C908" s="302">
        <v>1</v>
      </c>
      <c r="D908" s="302">
        <v>1</v>
      </c>
      <c r="E908" s="302"/>
      <c r="F908" s="302">
        <v>1</v>
      </c>
      <c r="H908" s="154">
        <f t="shared" si="1"/>
        <v>16</v>
      </c>
    </row>
    <row r="909" spans="1:8" ht="12">
      <c r="A909" s="300">
        <v>43732</v>
      </c>
      <c r="B909" s="301">
        <v>3</v>
      </c>
      <c r="C909" s="302">
        <v>1</v>
      </c>
      <c r="D909" s="302">
        <v>1</v>
      </c>
      <c r="E909" s="302"/>
      <c r="F909" s="302">
        <v>1</v>
      </c>
      <c r="H909" s="154">
        <f t="shared" si="1"/>
        <v>17</v>
      </c>
    </row>
    <row r="910" spans="1:8" ht="12">
      <c r="A910" s="300">
        <v>43733</v>
      </c>
      <c r="B910" s="301">
        <v>4</v>
      </c>
      <c r="C910" s="302">
        <v>1</v>
      </c>
      <c r="D910" s="302">
        <v>1</v>
      </c>
      <c r="E910" s="302"/>
      <c r="F910" s="302">
        <v>1</v>
      </c>
      <c r="H910" s="154">
        <f t="shared" si="1"/>
        <v>18</v>
      </c>
    </row>
    <row r="911" spans="1:8" ht="12">
      <c r="A911" s="300">
        <v>43734</v>
      </c>
      <c r="B911" s="301">
        <v>5</v>
      </c>
      <c r="C911" s="302">
        <v>1</v>
      </c>
      <c r="D911" s="302">
        <v>1</v>
      </c>
      <c r="E911" s="302"/>
      <c r="F911" s="302">
        <v>1</v>
      </c>
      <c r="H911" s="154">
        <f t="shared" si="1"/>
        <v>19</v>
      </c>
    </row>
    <row r="912" spans="1:8" ht="12">
      <c r="A912" s="300">
        <v>43735</v>
      </c>
      <c r="B912" s="301">
        <v>6</v>
      </c>
      <c r="C912" s="302">
        <v>1</v>
      </c>
      <c r="D912" s="302">
        <v>1</v>
      </c>
      <c r="E912" s="302"/>
      <c r="F912" s="302">
        <v>1</v>
      </c>
      <c r="H912" s="154">
        <f t="shared" si="1"/>
        <v>20</v>
      </c>
    </row>
    <row r="913" spans="1:8" ht="12">
      <c r="A913" s="300">
        <v>43736</v>
      </c>
      <c r="B913" s="301">
        <v>7</v>
      </c>
      <c r="C913" s="302">
        <v>0</v>
      </c>
      <c r="D913" s="302">
        <v>1</v>
      </c>
      <c r="E913" s="302"/>
      <c r="F913" s="303">
        <v>0</v>
      </c>
      <c r="H913" s="154">
        <f t="shared" si="1"/>
        <v>20</v>
      </c>
    </row>
    <row r="914" spans="1:8" ht="12">
      <c r="A914" s="300">
        <v>43737</v>
      </c>
      <c r="B914" s="301">
        <v>1</v>
      </c>
      <c r="C914" s="302">
        <v>0</v>
      </c>
      <c r="D914" s="302">
        <v>1</v>
      </c>
      <c r="E914" s="302"/>
      <c r="F914" s="303">
        <v>0</v>
      </c>
      <c r="H914" s="154">
        <f t="shared" si="1"/>
        <v>20</v>
      </c>
    </row>
    <row r="915" spans="1:8" ht="12">
      <c r="A915" s="300">
        <v>43738</v>
      </c>
      <c r="B915" s="301">
        <v>2</v>
      </c>
      <c r="C915" s="302">
        <v>1</v>
      </c>
      <c r="D915" s="302">
        <v>1</v>
      </c>
      <c r="E915" s="302"/>
      <c r="F915" s="302">
        <v>1</v>
      </c>
      <c r="H915" s="154">
        <f t="shared" si="1"/>
        <v>21</v>
      </c>
    </row>
    <row r="916" spans="1:8" ht="12">
      <c r="A916" s="300">
        <v>43739</v>
      </c>
      <c r="B916" s="301">
        <v>3</v>
      </c>
      <c r="C916" s="302">
        <v>1</v>
      </c>
      <c r="D916" s="302">
        <v>1</v>
      </c>
      <c r="E916" s="302"/>
      <c r="F916" s="302">
        <v>1</v>
      </c>
      <c r="H916" s="154">
        <f t="shared" si="1"/>
        <v>22</v>
      </c>
    </row>
    <row r="917" spans="1:8" ht="12">
      <c r="A917" s="300">
        <v>43740</v>
      </c>
      <c r="B917" s="301">
        <v>4</v>
      </c>
      <c r="C917" s="302">
        <v>1</v>
      </c>
      <c r="D917" s="302">
        <v>1</v>
      </c>
      <c r="E917" s="302"/>
      <c r="F917" s="302">
        <v>1</v>
      </c>
      <c r="H917" s="154">
        <f t="shared" si="1"/>
        <v>23</v>
      </c>
    </row>
    <row r="918" spans="1:8" ht="12">
      <c r="A918" s="300">
        <v>43741</v>
      </c>
      <c r="B918" s="301">
        <v>5</v>
      </c>
      <c r="C918" s="302">
        <v>1</v>
      </c>
      <c r="D918" s="302">
        <v>1</v>
      </c>
      <c r="E918" s="302"/>
      <c r="F918" s="302">
        <v>1</v>
      </c>
      <c r="H918" s="154">
        <f t="shared" si="1"/>
        <v>24</v>
      </c>
    </row>
    <row r="919" spans="1:8" ht="12">
      <c r="A919" s="300">
        <v>43742</v>
      </c>
      <c r="B919" s="301">
        <v>6</v>
      </c>
      <c r="C919" s="302">
        <v>1</v>
      </c>
      <c r="D919" s="302">
        <v>1</v>
      </c>
      <c r="E919" s="302"/>
      <c r="F919" s="302">
        <v>1</v>
      </c>
      <c r="H919" s="154">
        <f t="shared" si="1"/>
        <v>25</v>
      </c>
    </row>
    <row r="920" spans="1:8" ht="12">
      <c r="A920" s="300">
        <v>43743</v>
      </c>
      <c r="B920" s="301">
        <v>7</v>
      </c>
      <c r="C920" s="302">
        <v>0</v>
      </c>
      <c r="D920" s="302">
        <v>1</v>
      </c>
      <c r="E920" s="302"/>
      <c r="F920" s="303">
        <v>0</v>
      </c>
      <c r="H920" s="154">
        <f t="shared" si="1"/>
        <v>25</v>
      </c>
    </row>
    <row r="921" spans="1:8" ht="12">
      <c r="A921" s="300">
        <v>43744</v>
      </c>
      <c r="B921" s="301">
        <v>1</v>
      </c>
      <c r="C921" s="302">
        <v>0</v>
      </c>
      <c r="D921" s="302">
        <v>1</v>
      </c>
      <c r="E921" s="302"/>
      <c r="F921" s="303">
        <v>0</v>
      </c>
      <c r="H921" s="154">
        <f t="shared" si="1"/>
        <v>25</v>
      </c>
    </row>
    <row r="922" spans="1:8" ht="12">
      <c r="A922" s="300">
        <v>43745</v>
      </c>
      <c r="B922" s="301">
        <v>2</v>
      </c>
      <c r="C922" s="302">
        <v>1</v>
      </c>
      <c r="D922" s="302">
        <v>1</v>
      </c>
      <c r="E922" s="302"/>
      <c r="F922" s="302">
        <v>1</v>
      </c>
      <c r="H922" s="154">
        <f t="shared" si="1"/>
        <v>26</v>
      </c>
    </row>
    <row r="923" spans="1:8" ht="12">
      <c r="A923" s="300">
        <v>43746</v>
      </c>
      <c r="B923" s="301">
        <v>3</v>
      </c>
      <c r="C923" s="302">
        <v>1</v>
      </c>
      <c r="D923" s="302">
        <v>1</v>
      </c>
      <c r="E923" s="302"/>
      <c r="F923" s="302">
        <v>1</v>
      </c>
      <c r="H923" s="154">
        <f t="shared" si="1"/>
        <v>27</v>
      </c>
    </row>
    <row r="924" spans="1:8" ht="12">
      <c r="A924" s="300">
        <v>43747</v>
      </c>
      <c r="B924" s="301">
        <v>4</v>
      </c>
      <c r="C924" s="302">
        <v>1</v>
      </c>
      <c r="D924" s="302">
        <v>1</v>
      </c>
      <c r="E924" s="302"/>
      <c r="F924" s="302">
        <v>1</v>
      </c>
      <c r="H924" s="154">
        <f t="shared" si="1"/>
        <v>28</v>
      </c>
    </row>
    <row r="925" spans="1:8" ht="12">
      <c r="A925" s="300">
        <v>43748</v>
      </c>
      <c r="B925" s="301">
        <v>5</v>
      </c>
      <c r="C925" s="302">
        <v>1</v>
      </c>
      <c r="D925" s="302">
        <v>1</v>
      </c>
      <c r="E925" s="302"/>
      <c r="F925" s="302">
        <v>1</v>
      </c>
      <c r="H925" s="154">
        <f t="shared" si="1"/>
        <v>29</v>
      </c>
    </row>
    <row r="926" spans="1:8" ht="12">
      <c r="A926" s="300">
        <v>43749</v>
      </c>
      <c r="B926" s="301">
        <v>6</v>
      </c>
      <c r="C926" s="302">
        <v>1</v>
      </c>
      <c r="D926" s="302">
        <v>1</v>
      </c>
      <c r="E926" s="302"/>
      <c r="F926" s="302">
        <v>1</v>
      </c>
      <c r="H926" s="154">
        <f t="shared" si="1"/>
        <v>30</v>
      </c>
    </row>
    <row r="927" spans="1:8" ht="12">
      <c r="A927" s="300">
        <v>43750</v>
      </c>
      <c r="B927" s="301">
        <v>7</v>
      </c>
      <c r="C927" s="302">
        <v>0</v>
      </c>
      <c r="D927" s="302">
        <v>1</v>
      </c>
      <c r="E927" s="302"/>
      <c r="F927" s="303">
        <v>0</v>
      </c>
      <c r="H927" s="154">
        <f t="shared" si="1"/>
        <v>30</v>
      </c>
    </row>
    <row r="928" spans="1:8" ht="12">
      <c r="A928" s="300">
        <v>43751</v>
      </c>
      <c r="B928" s="301">
        <v>1</v>
      </c>
      <c r="C928" s="302">
        <v>0</v>
      </c>
      <c r="D928" s="302">
        <v>1</v>
      </c>
      <c r="E928" s="302"/>
      <c r="F928" s="303">
        <v>0</v>
      </c>
      <c r="H928" s="154">
        <f t="shared" si="1"/>
        <v>30</v>
      </c>
    </row>
    <row r="929" spans="1:8" ht="12">
      <c r="A929" s="300">
        <v>43752</v>
      </c>
      <c r="B929" s="301">
        <v>2</v>
      </c>
      <c r="C929" s="302">
        <v>1</v>
      </c>
      <c r="D929" s="302">
        <v>1</v>
      </c>
      <c r="E929" s="302"/>
      <c r="F929" s="302">
        <v>1</v>
      </c>
      <c r="H929" s="154">
        <f t="shared" si="1"/>
        <v>31</v>
      </c>
    </row>
    <row r="930" spans="1:8" ht="12">
      <c r="A930" s="300">
        <v>43753</v>
      </c>
      <c r="B930" s="301">
        <v>3</v>
      </c>
      <c r="C930" s="302">
        <v>1</v>
      </c>
      <c r="D930" s="302">
        <v>1</v>
      </c>
      <c r="E930" s="302"/>
      <c r="F930" s="302">
        <v>1</v>
      </c>
      <c r="H930" s="154">
        <f t="shared" si="1"/>
        <v>32</v>
      </c>
    </row>
    <row r="931" spans="1:8" ht="12">
      <c r="A931" s="300">
        <v>43754</v>
      </c>
      <c r="B931" s="301">
        <v>4</v>
      </c>
      <c r="C931" s="302">
        <v>1</v>
      </c>
      <c r="D931" s="302">
        <v>1</v>
      </c>
      <c r="E931" s="302"/>
      <c r="F931" s="302">
        <v>1</v>
      </c>
      <c r="H931" s="154">
        <f t="shared" si="1"/>
        <v>33</v>
      </c>
    </row>
    <row r="932" spans="1:8" ht="12">
      <c r="A932" s="300">
        <v>43755</v>
      </c>
      <c r="B932" s="301">
        <v>5</v>
      </c>
      <c r="C932" s="302">
        <v>1</v>
      </c>
      <c r="D932" s="302">
        <v>1</v>
      </c>
      <c r="E932" s="302"/>
      <c r="F932" s="302">
        <v>1</v>
      </c>
      <c r="H932" s="154">
        <f t="shared" si="1"/>
        <v>34</v>
      </c>
    </row>
    <row r="933" spans="1:8" ht="12">
      <c r="A933" s="300">
        <v>43756</v>
      </c>
      <c r="B933" s="301">
        <v>6</v>
      </c>
      <c r="C933" s="302">
        <v>1</v>
      </c>
      <c r="D933" s="302">
        <v>1</v>
      </c>
      <c r="E933" s="302"/>
      <c r="F933" s="302">
        <v>1</v>
      </c>
      <c r="H933" s="154">
        <f t="shared" si="1"/>
        <v>35</v>
      </c>
    </row>
    <row r="934" spans="1:8" ht="12">
      <c r="A934" s="300">
        <v>43757</v>
      </c>
      <c r="B934" s="301">
        <v>7</v>
      </c>
      <c r="C934" s="302">
        <v>0</v>
      </c>
      <c r="D934" s="302">
        <v>1</v>
      </c>
      <c r="E934" s="302"/>
      <c r="F934" s="303">
        <v>0</v>
      </c>
      <c r="H934" s="154">
        <f t="shared" si="1"/>
        <v>35</v>
      </c>
    </row>
    <row r="935" spans="1:8" ht="12">
      <c r="A935" s="300">
        <v>43758</v>
      </c>
      <c r="B935" s="301">
        <v>1</v>
      </c>
      <c r="C935" s="302">
        <v>0</v>
      </c>
      <c r="D935" s="302">
        <v>1</v>
      </c>
      <c r="E935" s="302"/>
      <c r="F935" s="303">
        <v>0</v>
      </c>
      <c r="H935" s="154">
        <f t="shared" si="1"/>
        <v>35</v>
      </c>
    </row>
    <row r="936" spans="1:8" ht="12">
      <c r="A936" s="300">
        <v>43759</v>
      </c>
      <c r="B936" s="301">
        <v>2</v>
      </c>
      <c r="C936" s="302">
        <v>1</v>
      </c>
      <c r="D936" s="302">
        <v>1</v>
      </c>
      <c r="E936" s="302"/>
      <c r="F936" s="302">
        <v>1</v>
      </c>
      <c r="H936" s="154">
        <f t="shared" si="1"/>
        <v>36</v>
      </c>
    </row>
    <row r="937" spans="1:8" ht="12">
      <c r="A937" s="300">
        <v>43760</v>
      </c>
      <c r="B937" s="301">
        <v>3</v>
      </c>
      <c r="C937" s="302">
        <v>1</v>
      </c>
      <c r="D937" s="302">
        <v>1</v>
      </c>
      <c r="E937" s="302"/>
      <c r="F937" s="302">
        <v>1</v>
      </c>
      <c r="H937" s="154">
        <f t="shared" si="1"/>
        <v>37</v>
      </c>
    </row>
    <row r="938" spans="1:8" ht="12">
      <c r="A938" s="300">
        <v>43761</v>
      </c>
      <c r="B938" s="301">
        <v>4</v>
      </c>
      <c r="C938" s="302">
        <v>1</v>
      </c>
      <c r="D938" s="302">
        <v>1</v>
      </c>
      <c r="E938" s="302"/>
      <c r="F938" s="302">
        <v>1</v>
      </c>
      <c r="H938" s="154">
        <f t="shared" si="1"/>
        <v>38</v>
      </c>
    </row>
    <row r="939" spans="1:8" ht="12">
      <c r="A939" s="300">
        <v>43762</v>
      </c>
      <c r="B939" s="301">
        <v>5</v>
      </c>
      <c r="C939" s="302">
        <v>1</v>
      </c>
      <c r="D939" s="302">
        <v>1</v>
      </c>
      <c r="E939" s="302"/>
      <c r="F939" s="302">
        <v>1</v>
      </c>
      <c r="H939" s="154">
        <f t="shared" si="1"/>
        <v>39</v>
      </c>
    </row>
    <row r="940" spans="1:8" ht="12">
      <c r="A940" s="300">
        <v>43763</v>
      </c>
      <c r="B940" s="301">
        <v>6</v>
      </c>
      <c r="C940" s="302">
        <v>1</v>
      </c>
      <c r="D940" s="302">
        <v>1</v>
      </c>
      <c r="E940" s="302"/>
      <c r="F940" s="302">
        <v>1</v>
      </c>
      <c r="H940" s="154">
        <f t="shared" si="1"/>
        <v>40</v>
      </c>
    </row>
    <row r="941" spans="1:8" ht="12">
      <c r="A941" s="300">
        <v>43764</v>
      </c>
      <c r="B941" s="301">
        <v>7</v>
      </c>
      <c r="C941" s="302">
        <v>0</v>
      </c>
      <c r="D941" s="302">
        <v>1</v>
      </c>
      <c r="E941" s="302"/>
      <c r="F941" s="303">
        <v>0</v>
      </c>
      <c r="H941" s="154">
        <f t="shared" si="1"/>
        <v>40</v>
      </c>
    </row>
    <row r="942" spans="1:8" ht="12">
      <c r="A942" s="300">
        <v>43765</v>
      </c>
      <c r="B942" s="301">
        <v>1</v>
      </c>
      <c r="C942" s="302">
        <v>0</v>
      </c>
      <c r="D942" s="302">
        <v>1</v>
      </c>
      <c r="E942" s="302"/>
      <c r="F942" s="303">
        <v>0</v>
      </c>
      <c r="H942" s="154">
        <f t="shared" si="1"/>
        <v>40</v>
      </c>
    </row>
    <row r="943" spans="1:8" ht="12">
      <c r="A943" s="300">
        <v>43766</v>
      </c>
      <c r="B943" s="301">
        <v>2</v>
      </c>
      <c r="C943" s="302">
        <v>1</v>
      </c>
      <c r="D943" s="302">
        <v>1</v>
      </c>
      <c r="E943" s="302">
        <v>1</v>
      </c>
      <c r="F943" s="303">
        <v>0</v>
      </c>
      <c r="H943" s="154">
        <f t="shared" si="1"/>
        <v>40</v>
      </c>
    </row>
    <row r="944" spans="1:8" ht="12">
      <c r="A944" s="300">
        <v>43767</v>
      </c>
      <c r="B944" s="301">
        <v>3</v>
      </c>
      <c r="C944" s="302">
        <v>1</v>
      </c>
      <c r="D944" s="302">
        <v>1</v>
      </c>
      <c r="E944" s="302">
        <v>1</v>
      </c>
      <c r="F944" s="303">
        <v>0</v>
      </c>
      <c r="H944" s="154">
        <f t="shared" si="1"/>
        <v>40</v>
      </c>
    </row>
    <row r="945" spans="1:8" ht="12">
      <c r="A945" s="300">
        <v>43768</v>
      </c>
      <c r="B945" s="301">
        <v>4</v>
      </c>
      <c r="C945" s="302">
        <v>1</v>
      </c>
      <c r="D945" s="302">
        <v>1</v>
      </c>
      <c r="E945" s="302">
        <v>1</v>
      </c>
      <c r="F945" s="303">
        <v>0</v>
      </c>
      <c r="H945" s="154">
        <f t="shared" si="1"/>
        <v>40</v>
      </c>
    </row>
    <row r="946" spans="1:8" ht="12">
      <c r="A946" s="300">
        <v>43769</v>
      </c>
      <c r="B946" s="301">
        <v>5</v>
      </c>
      <c r="C946" s="302">
        <v>1</v>
      </c>
      <c r="D946" s="302">
        <v>1</v>
      </c>
      <c r="E946" s="302">
        <v>1</v>
      </c>
      <c r="F946" s="303">
        <v>0</v>
      </c>
      <c r="H946" s="154">
        <f t="shared" si="1"/>
        <v>40</v>
      </c>
    </row>
    <row r="947" spans="1:8" ht="12">
      <c r="A947" s="300">
        <v>43770</v>
      </c>
      <c r="B947" s="301">
        <v>6</v>
      </c>
      <c r="C947" s="302">
        <v>1</v>
      </c>
      <c r="D947" s="302">
        <v>1</v>
      </c>
      <c r="E947" s="302">
        <v>1</v>
      </c>
      <c r="F947" s="303">
        <v>0</v>
      </c>
      <c r="H947" s="154">
        <f t="shared" si="1"/>
        <v>40</v>
      </c>
    </row>
    <row r="948" spans="1:8" ht="12">
      <c r="A948" s="300">
        <v>43771</v>
      </c>
      <c r="B948" s="301">
        <v>7</v>
      </c>
      <c r="C948" s="302">
        <v>0</v>
      </c>
      <c r="D948" s="302">
        <v>1</v>
      </c>
      <c r="E948" s="302"/>
      <c r="F948" s="303">
        <v>0</v>
      </c>
      <c r="H948" s="154">
        <f t="shared" si="1"/>
        <v>40</v>
      </c>
    </row>
    <row r="949" spans="1:8" ht="12">
      <c r="A949" s="300">
        <v>43772</v>
      </c>
      <c r="B949" s="301">
        <v>1</v>
      </c>
      <c r="C949" s="302">
        <v>0</v>
      </c>
      <c r="D949" s="302">
        <v>1</v>
      </c>
      <c r="E949" s="302"/>
      <c r="F949" s="303">
        <v>0</v>
      </c>
      <c r="H949" s="154">
        <f t="shared" si="1"/>
        <v>40</v>
      </c>
    </row>
    <row r="950" spans="1:8" ht="12">
      <c r="A950" s="300">
        <v>43773</v>
      </c>
      <c r="B950" s="301">
        <v>2</v>
      </c>
      <c r="C950" s="302">
        <v>1</v>
      </c>
      <c r="D950" s="302">
        <v>1</v>
      </c>
      <c r="E950" s="302"/>
      <c r="F950" s="302">
        <v>1</v>
      </c>
      <c r="H950" s="154">
        <f t="shared" si="1"/>
        <v>41</v>
      </c>
    </row>
    <row r="951" spans="1:8" ht="12">
      <c r="A951" s="300">
        <v>43774</v>
      </c>
      <c r="B951" s="301">
        <v>3</v>
      </c>
      <c r="C951" s="302">
        <v>1</v>
      </c>
      <c r="D951" s="302">
        <v>1</v>
      </c>
      <c r="E951" s="302"/>
      <c r="F951" s="302">
        <v>1</v>
      </c>
      <c r="H951" s="154">
        <f t="shared" si="1"/>
        <v>42</v>
      </c>
    </row>
    <row r="952" spans="1:8" ht="12">
      <c r="A952" s="300">
        <v>43775</v>
      </c>
      <c r="B952" s="301">
        <v>4</v>
      </c>
      <c r="C952" s="302">
        <v>1</v>
      </c>
      <c r="D952" s="302">
        <v>1</v>
      </c>
      <c r="E952" s="302"/>
      <c r="F952" s="302">
        <v>1</v>
      </c>
      <c r="H952" s="154">
        <f aca="true" t="shared" si="2" ref="H952:H1015">H951+F952</f>
        <v>43</v>
      </c>
    </row>
    <row r="953" spans="1:8" ht="12">
      <c r="A953" s="300">
        <v>43776</v>
      </c>
      <c r="B953" s="301">
        <v>5</v>
      </c>
      <c r="C953" s="302">
        <v>1</v>
      </c>
      <c r="D953" s="302">
        <v>1</v>
      </c>
      <c r="E953" s="302"/>
      <c r="F953" s="302">
        <v>1</v>
      </c>
      <c r="H953" s="154">
        <f t="shared" si="2"/>
        <v>44</v>
      </c>
    </row>
    <row r="954" spans="1:8" ht="12">
      <c r="A954" s="300">
        <v>43777</v>
      </c>
      <c r="B954" s="301">
        <v>6</v>
      </c>
      <c r="C954" s="302">
        <v>1</v>
      </c>
      <c r="D954" s="302">
        <v>1</v>
      </c>
      <c r="E954" s="302"/>
      <c r="F954" s="302">
        <v>1</v>
      </c>
      <c r="H954" s="154">
        <f t="shared" si="2"/>
        <v>45</v>
      </c>
    </row>
    <row r="955" spans="1:8" ht="12">
      <c r="A955" s="300">
        <v>43778</v>
      </c>
      <c r="B955" s="301">
        <v>7</v>
      </c>
      <c r="C955" s="302">
        <v>0</v>
      </c>
      <c r="D955" s="302">
        <v>1</v>
      </c>
      <c r="E955" s="302"/>
      <c r="F955" s="303">
        <v>0</v>
      </c>
      <c r="H955" s="154">
        <f t="shared" si="2"/>
        <v>45</v>
      </c>
    </row>
    <row r="956" spans="1:8" ht="12">
      <c r="A956" s="300">
        <v>43779</v>
      </c>
      <c r="B956" s="301">
        <v>1</v>
      </c>
      <c r="C956" s="302">
        <v>0</v>
      </c>
      <c r="D956" s="302">
        <v>1</v>
      </c>
      <c r="E956" s="302"/>
      <c r="F956" s="303">
        <v>0</v>
      </c>
      <c r="H956" s="154">
        <f t="shared" si="2"/>
        <v>45</v>
      </c>
    </row>
    <row r="957" spans="1:8" ht="12">
      <c r="A957" s="300">
        <v>43780</v>
      </c>
      <c r="B957" s="301">
        <v>2</v>
      </c>
      <c r="C957" s="302">
        <v>1</v>
      </c>
      <c r="D957" s="302">
        <v>1</v>
      </c>
      <c r="E957" s="302"/>
      <c r="F957" s="302">
        <v>1</v>
      </c>
      <c r="H957" s="154">
        <f t="shared" si="2"/>
        <v>46</v>
      </c>
    </row>
    <row r="958" spans="1:8" ht="12">
      <c r="A958" s="300">
        <v>43781</v>
      </c>
      <c r="B958" s="301">
        <v>3</v>
      </c>
      <c r="C958" s="302">
        <v>1</v>
      </c>
      <c r="D958" s="302">
        <v>1</v>
      </c>
      <c r="E958" s="302"/>
      <c r="F958" s="302">
        <v>1</v>
      </c>
      <c r="H958" s="154">
        <f t="shared" si="2"/>
        <v>47</v>
      </c>
    </row>
    <row r="959" spans="1:8" ht="12">
      <c r="A959" s="300">
        <v>43782</v>
      </c>
      <c r="B959" s="301">
        <v>4</v>
      </c>
      <c r="C959" s="302">
        <v>1</v>
      </c>
      <c r="D959" s="302">
        <v>1</v>
      </c>
      <c r="E959" s="302"/>
      <c r="F959" s="302">
        <v>1</v>
      </c>
      <c r="H959" s="154">
        <f t="shared" si="2"/>
        <v>48</v>
      </c>
    </row>
    <row r="960" spans="1:8" ht="12">
      <c r="A960" s="300">
        <v>43783</v>
      </c>
      <c r="B960" s="301">
        <v>5</v>
      </c>
      <c r="C960" s="302">
        <v>1</v>
      </c>
      <c r="D960" s="302">
        <v>1</v>
      </c>
      <c r="E960" s="302"/>
      <c r="F960" s="302">
        <v>1</v>
      </c>
      <c r="H960" s="154">
        <f t="shared" si="2"/>
        <v>49</v>
      </c>
    </row>
    <row r="961" spans="1:8" ht="12">
      <c r="A961" s="300">
        <v>43784</v>
      </c>
      <c r="B961" s="301">
        <v>6</v>
      </c>
      <c r="C961" s="302">
        <v>1</v>
      </c>
      <c r="D961" s="302">
        <v>1</v>
      </c>
      <c r="E961" s="302"/>
      <c r="F961" s="302">
        <v>1</v>
      </c>
      <c r="H961" s="154">
        <f t="shared" si="2"/>
        <v>50</v>
      </c>
    </row>
    <row r="962" spans="1:8" ht="12">
      <c r="A962" s="300">
        <v>43785</v>
      </c>
      <c r="B962" s="301">
        <v>7</v>
      </c>
      <c r="C962" s="302">
        <v>0</v>
      </c>
      <c r="D962" s="302">
        <v>1</v>
      </c>
      <c r="E962" s="302"/>
      <c r="F962" s="303">
        <v>0</v>
      </c>
      <c r="H962" s="154">
        <f t="shared" si="2"/>
        <v>50</v>
      </c>
    </row>
    <row r="963" spans="1:8" ht="12">
      <c r="A963" s="300">
        <v>43786</v>
      </c>
      <c r="B963" s="301">
        <v>1</v>
      </c>
      <c r="C963" s="302">
        <v>0</v>
      </c>
      <c r="D963" s="302">
        <v>1</v>
      </c>
      <c r="E963" s="302"/>
      <c r="F963" s="303">
        <v>0</v>
      </c>
      <c r="H963" s="154">
        <f t="shared" si="2"/>
        <v>50</v>
      </c>
    </row>
    <row r="964" spans="1:8" ht="12">
      <c r="A964" s="300">
        <v>43787</v>
      </c>
      <c r="B964" s="301">
        <v>2</v>
      </c>
      <c r="C964" s="302">
        <v>1</v>
      </c>
      <c r="D964" s="302">
        <v>1</v>
      </c>
      <c r="E964" s="302"/>
      <c r="F964" s="302">
        <v>1</v>
      </c>
      <c r="H964" s="154">
        <f t="shared" si="2"/>
        <v>51</v>
      </c>
    </row>
    <row r="965" spans="1:8" ht="12">
      <c r="A965" s="300">
        <v>43788</v>
      </c>
      <c r="B965" s="301">
        <v>3</v>
      </c>
      <c r="C965" s="302">
        <v>1</v>
      </c>
      <c r="D965" s="302">
        <v>1</v>
      </c>
      <c r="E965" s="302"/>
      <c r="F965" s="302">
        <v>1</v>
      </c>
      <c r="H965" s="154">
        <f t="shared" si="2"/>
        <v>52</v>
      </c>
    </row>
    <row r="966" spans="1:8" ht="12">
      <c r="A966" s="300">
        <v>43789</v>
      </c>
      <c r="B966" s="301">
        <v>4</v>
      </c>
      <c r="C966" s="302">
        <v>1</v>
      </c>
      <c r="D966" s="302">
        <v>1</v>
      </c>
      <c r="E966" s="302"/>
      <c r="F966" s="302">
        <v>1</v>
      </c>
      <c r="H966" s="154">
        <f t="shared" si="2"/>
        <v>53</v>
      </c>
    </row>
    <row r="967" spans="1:8" ht="12">
      <c r="A967" s="300">
        <v>43790</v>
      </c>
      <c r="B967" s="301">
        <v>5</v>
      </c>
      <c r="C967" s="302">
        <v>1</v>
      </c>
      <c r="D967" s="302">
        <v>1</v>
      </c>
      <c r="E967" s="302"/>
      <c r="F967" s="302">
        <v>1</v>
      </c>
      <c r="H967" s="154">
        <f t="shared" si="2"/>
        <v>54</v>
      </c>
    </row>
    <row r="968" spans="1:8" ht="12">
      <c r="A968" s="300">
        <v>43791</v>
      </c>
      <c r="B968" s="301">
        <v>6</v>
      </c>
      <c r="C968" s="302">
        <v>1</v>
      </c>
      <c r="D968" s="302">
        <v>1</v>
      </c>
      <c r="E968" s="302"/>
      <c r="F968" s="302">
        <v>1</v>
      </c>
      <c r="H968" s="154">
        <f t="shared" si="2"/>
        <v>55</v>
      </c>
    </row>
    <row r="969" spans="1:8" ht="12">
      <c r="A969" s="300">
        <v>43792</v>
      </c>
      <c r="B969" s="301">
        <v>7</v>
      </c>
      <c r="C969" s="302">
        <v>0</v>
      </c>
      <c r="D969" s="302">
        <v>1</v>
      </c>
      <c r="E969" s="302"/>
      <c r="F969" s="303">
        <v>0</v>
      </c>
      <c r="H969" s="154">
        <f t="shared" si="2"/>
        <v>55</v>
      </c>
    </row>
    <row r="970" spans="1:8" ht="12">
      <c r="A970" s="300">
        <v>43793</v>
      </c>
      <c r="B970" s="301">
        <v>1</v>
      </c>
      <c r="C970" s="302">
        <v>0</v>
      </c>
      <c r="D970" s="302">
        <v>1</v>
      </c>
      <c r="E970" s="302"/>
      <c r="F970" s="303">
        <v>0</v>
      </c>
      <c r="H970" s="154">
        <f t="shared" si="2"/>
        <v>55</v>
      </c>
    </row>
    <row r="971" spans="1:8" ht="12">
      <c r="A971" s="300">
        <v>43794</v>
      </c>
      <c r="B971" s="301">
        <v>2</v>
      </c>
      <c r="C971" s="302">
        <v>1</v>
      </c>
      <c r="D971" s="302">
        <v>1</v>
      </c>
      <c r="E971" s="302"/>
      <c r="F971" s="302">
        <v>1</v>
      </c>
      <c r="H971" s="154">
        <f t="shared" si="2"/>
        <v>56</v>
      </c>
    </row>
    <row r="972" spans="1:8" ht="12">
      <c r="A972" s="300">
        <v>43795</v>
      </c>
      <c r="B972" s="301">
        <v>3</v>
      </c>
      <c r="C972" s="302">
        <v>1</v>
      </c>
      <c r="D972" s="302">
        <v>1</v>
      </c>
      <c r="E972" s="302"/>
      <c r="F972" s="302">
        <v>1</v>
      </c>
      <c r="H972" s="154">
        <f t="shared" si="2"/>
        <v>57</v>
      </c>
    </row>
    <row r="973" spans="1:8" ht="12">
      <c r="A973" s="300">
        <v>43796</v>
      </c>
      <c r="B973" s="301">
        <v>4</v>
      </c>
      <c r="C973" s="302">
        <v>1</v>
      </c>
      <c r="D973" s="302">
        <v>1</v>
      </c>
      <c r="E973" s="302"/>
      <c r="F973" s="302">
        <v>1</v>
      </c>
      <c r="H973" s="154">
        <f t="shared" si="2"/>
        <v>58</v>
      </c>
    </row>
    <row r="974" spans="1:8" ht="12">
      <c r="A974" s="300">
        <v>43797</v>
      </c>
      <c r="B974" s="301">
        <v>5</v>
      </c>
      <c r="C974" s="302">
        <v>1</v>
      </c>
      <c r="D974" s="302">
        <v>1</v>
      </c>
      <c r="E974" s="302"/>
      <c r="F974" s="302">
        <v>1</v>
      </c>
      <c r="H974" s="154">
        <f t="shared" si="2"/>
        <v>59</v>
      </c>
    </row>
    <row r="975" spans="1:8" ht="12">
      <c r="A975" s="300">
        <v>43798</v>
      </c>
      <c r="B975" s="301">
        <v>6</v>
      </c>
      <c r="C975" s="302">
        <v>1</v>
      </c>
      <c r="D975" s="302">
        <v>1</v>
      </c>
      <c r="E975" s="302"/>
      <c r="F975" s="302">
        <v>1</v>
      </c>
      <c r="H975" s="154">
        <f t="shared" si="2"/>
        <v>60</v>
      </c>
    </row>
    <row r="976" spans="1:8" ht="12">
      <c r="A976" s="300">
        <v>43799</v>
      </c>
      <c r="B976" s="301">
        <v>7</v>
      </c>
      <c r="C976" s="302">
        <v>0</v>
      </c>
      <c r="D976" s="302">
        <v>1</v>
      </c>
      <c r="E976" s="302"/>
      <c r="F976" s="303">
        <v>0</v>
      </c>
      <c r="H976" s="154">
        <f t="shared" si="2"/>
        <v>60</v>
      </c>
    </row>
    <row r="977" spans="1:8" ht="12">
      <c r="A977" s="300">
        <v>43800</v>
      </c>
      <c r="B977" s="301">
        <v>1</v>
      </c>
      <c r="C977" s="302">
        <v>0</v>
      </c>
      <c r="D977" s="302">
        <v>1</v>
      </c>
      <c r="E977" s="302"/>
      <c r="F977" s="303">
        <v>0</v>
      </c>
      <c r="H977" s="154">
        <f t="shared" si="2"/>
        <v>60</v>
      </c>
    </row>
    <row r="978" spans="1:8" ht="12">
      <c r="A978" s="300">
        <v>43801</v>
      </c>
      <c r="B978" s="301">
        <v>2</v>
      </c>
      <c r="C978" s="302">
        <v>1</v>
      </c>
      <c r="D978" s="302">
        <v>1</v>
      </c>
      <c r="E978" s="302"/>
      <c r="F978" s="302">
        <v>1</v>
      </c>
      <c r="H978" s="154">
        <f t="shared" si="2"/>
        <v>61</v>
      </c>
    </row>
    <row r="979" spans="1:8" ht="12">
      <c r="A979" s="300">
        <v>43802</v>
      </c>
      <c r="B979" s="301">
        <v>3</v>
      </c>
      <c r="C979" s="302">
        <v>1</v>
      </c>
      <c r="D979" s="302">
        <v>1</v>
      </c>
      <c r="E979" s="302"/>
      <c r="F979" s="302">
        <v>1</v>
      </c>
      <c r="H979" s="154">
        <f t="shared" si="2"/>
        <v>62</v>
      </c>
    </row>
    <row r="980" spans="1:8" ht="12">
      <c r="A980" s="300">
        <v>43803</v>
      </c>
      <c r="B980" s="301">
        <v>4</v>
      </c>
      <c r="C980" s="302">
        <v>1</v>
      </c>
      <c r="D980" s="302">
        <v>1</v>
      </c>
      <c r="E980" s="302"/>
      <c r="F980" s="302">
        <v>1</v>
      </c>
      <c r="H980" s="154">
        <f t="shared" si="2"/>
        <v>63</v>
      </c>
    </row>
    <row r="981" spans="1:8" ht="12">
      <c r="A981" s="300">
        <v>43804</v>
      </c>
      <c r="B981" s="301">
        <v>5</v>
      </c>
      <c r="C981" s="302">
        <v>1</v>
      </c>
      <c r="D981" s="302">
        <v>1</v>
      </c>
      <c r="E981" s="302"/>
      <c r="F981" s="302">
        <v>1</v>
      </c>
      <c r="H981" s="154">
        <f t="shared" si="2"/>
        <v>64</v>
      </c>
    </row>
    <row r="982" spans="1:8" ht="12">
      <c r="A982" s="300">
        <v>43805</v>
      </c>
      <c r="B982" s="301">
        <v>6</v>
      </c>
      <c r="C982" s="302">
        <v>1</v>
      </c>
      <c r="D982" s="302">
        <v>1</v>
      </c>
      <c r="E982" s="302"/>
      <c r="F982" s="302">
        <v>1</v>
      </c>
      <c r="H982" s="154">
        <f t="shared" si="2"/>
        <v>65</v>
      </c>
    </row>
    <row r="983" spans="1:8" ht="12">
      <c r="A983" s="300">
        <v>43806</v>
      </c>
      <c r="B983" s="301">
        <v>7</v>
      </c>
      <c r="C983" s="302">
        <v>0</v>
      </c>
      <c r="D983" s="302">
        <v>1</v>
      </c>
      <c r="E983" s="302"/>
      <c r="F983" s="303">
        <v>0</v>
      </c>
      <c r="H983" s="154">
        <f t="shared" si="2"/>
        <v>65</v>
      </c>
    </row>
    <row r="984" spans="1:8" ht="12">
      <c r="A984" s="300">
        <v>43807</v>
      </c>
      <c r="B984" s="301">
        <v>1</v>
      </c>
      <c r="C984" s="302">
        <v>0</v>
      </c>
      <c r="D984" s="302">
        <v>1</v>
      </c>
      <c r="E984" s="302"/>
      <c r="F984" s="303">
        <v>0</v>
      </c>
      <c r="H984" s="154">
        <f t="shared" si="2"/>
        <v>65</v>
      </c>
    </row>
    <row r="985" spans="1:8" ht="12">
      <c r="A985" s="300">
        <v>43808</v>
      </c>
      <c r="B985" s="301">
        <v>2</v>
      </c>
      <c r="C985" s="302">
        <v>1</v>
      </c>
      <c r="D985" s="302">
        <v>1</v>
      </c>
      <c r="E985" s="302"/>
      <c r="F985" s="302">
        <v>1</v>
      </c>
      <c r="H985" s="154">
        <f t="shared" si="2"/>
        <v>66</v>
      </c>
    </row>
    <row r="986" spans="1:8" ht="12">
      <c r="A986" s="300">
        <v>43809</v>
      </c>
      <c r="B986" s="301">
        <v>3</v>
      </c>
      <c r="C986" s="302">
        <v>1</v>
      </c>
      <c r="D986" s="302">
        <v>1</v>
      </c>
      <c r="E986" s="302"/>
      <c r="F986" s="302">
        <v>1</v>
      </c>
      <c r="H986" s="154">
        <f t="shared" si="2"/>
        <v>67</v>
      </c>
    </row>
    <row r="987" spans="1:8" ht="12">
      <c r="A987" s="300">
        <v>43810</v>
      </c>
      <c r="B987" s="301">
        <v>4</v>
      </c>
      <c r="C987" s="302">
        <v>1</v>
      </c>
      <c r="D987" s="302">
        <v>1</v>
      </c>
      <c r="E987" s="302"/>
      <c r="F987" s="302">
        <v>1</v>
      </c>
      <c r="H987" s="154">
        <f t="shared" si="2"/>
        <v>68</v>
      </c>
    </row>
    <row r="988" spans="1:8" ht="12">
      <c r="A988" s="300">
        <v>43811</v>
      </c>
      <c r="B988" s="301">
        <v>5</v>
      </c>
      <c r="C988" s="302">
        <v>1</v>
      </c>
      <c r="D988" s="302">
        <v>1</v>
      </c>
      <c r="E988" s="302"/>
      <c r="F988" s="302">
        <v>1</v>
      </c>
      <c r="H988" s="154">
        <f t="shared" si="2"/>
        <v>69</v>
      </c>
    </row>
    <row r="989" spans="1:8" ht="12">
      <c r="A989" s="300">
        <v>43812</v>
      </c>
      <c r="B989" s="301">
        <v>6</v>
      </c>
      <c r="C989" s="302">
        <v>1</v>
      </c>
      <c r="D989" s="302">
        <v>1</v>
      </c>
      <c r="E989" s="302"/>
      <c r="F989" s="302">
        <v>1</v>
      </c>
      <c r="H989" s="154">
        <f t="shared" si="2"/>
        <v>70</v>
      </c>
    </row>
    <row r="990" spans="1:8" ht="12">
      <c r="A990" s="300">
        <v>43813</v>
      </c>
      <c r="B990" s="301">
        <v>7</v>
      </c>
      <c r="C990" s="302">
        <v>0</v>
      </c>
      <c r="D990" s="302">
        <v>1</v>
      </c>
      <c r="E990" s="302"/>
      <c r="F990" s="303">
        <v>0</v>
      </c>
      <c r="H990" s="154">
        <f t="shared" si="2"/>
        <v>70</v>
      </c>
    </row>
    <row r="991" spans="1:8" ht="12">
      <c r="A991" s="300">
        <v>43814</v>
      </c>
      <c r="B991" s="301">
        <v>1</v>
      </c>
      <c r="C991" s="302">
        <v>0</v>
      </c>
      <c r="D991" s="302">
        <v>1</v>
      </c>
      <c r="E991" s="302"/>
      <c r="F991" s="303">
        <v>0</v>
      </c>
      <c r="H991" s="154">
        <f t="shared" si="2"/>
        <v>70</v>
      </c>
    </row>
    <row r="992" spans="1:8" ht="12">
      <c r="A992" s="300">
        <v>43815</v>
      </c>
      <c r="B992" s="301">
        <v>2</v>
      </c>
      <c r="C992" s="302">
        <v>1</v>
      </c>
      <c r="D992" s="302">
        <v>1</v>
      </c>
      <c r="E992" s="302"/>
      <c r="F992" s="302">
        <v>1</v>
      </c>
      <c r="H992" s="154">
        <f t="shared" si="2"/>
        <v>71</v>
      </c>
    </row>
    <row r="993" spans="1:8" ht="12">
      <c r="A993" s="300">
        <v>43816</v>
      </c>
      <c r="B993" s="301">
        <v>3</v>
      </c>
      <c r="C993" s="302">
        <v>1</v>
      </c>
      <c r="D993" s="302">
        <v>1</v>
      </c>
      <c r="E993" s="302"/>
      <c r="F993" s="302">
        <v>1</v>
      </c>
      <c r="H993" s="154">
        <f t="shared" si="2"/>
        <v>72</v>
      </c>
    </row>
    <row r="994" spans="1:8" ht="12">
      <c r="A994" s="300">
        <v>43817</v>
      </c>
      <c r="B994" s="301">
        <v>4</v>
      </c>
      <c r="C994" s="302">
        <v>1</v>
      </c>
      <c r="D994" s="302">
        <v>1</v>
      </c>
      <c r="E994" s="302"/>
      <c r="F994" s="302">
        <v>1</v>
      </c>
      <c r="H994" s="154">
        <f t="shared" si="2"/>
        <v>73</v>
      </c>
    </row>
    <row r="995" spans="1:8" ht="12">
      <c r="A995" s="300">
        <v>43818</v>
      </c>
      <c r="B995" s="301">
        <v>5</v>
      </c>
      <c r="C995" s="302">
        <v>1</v>
      </c>
      <c r="D995" s="302">
        <v>1</v>
      </c>
      <c r="E995" s="302"/>
      <c r="F995" s="302">
        <v>1</v>
      </c>
      <c r="H995" s="154">
        <f t="shared" si="2"/>
        <v>74</v>
      </c>
    </row>
    <row r="996" spans="1:8" ht="12">
      <c r="A996" s="300">
        <v>43819</v>
      </c>
      <c r="B996" s="301">
        <v>6</v>
      </c>
      <c r="C996" s="302">
        <v>1</v>
      </c>
      <c r="D996" s="302">
        <v>0</v>
      </c>
      <c r="E996" s="302"/>
      <c r="F996" s="302"/>
      <c r="H996" s="154">
        <f t="shared" si="2"/>
        <v>74</v>
      </c>
    </row>
    <row r="997" spans="1:8" ht="12">
      <c r="A997" s="300">
        <v>43820</v>
      </c>
      <c r="B997" s="301">
        <v>7</v>
      </c>
      <c r="C997" s="302">
        <v>0</v>
      </c>
      <c r="D997" s="302">
        <v>0</v>
      </c>
      <c r="E997" s="302"/>
      <c r="F997" s="303">
        <v>0</v>
      </c>
      <c r="H997" s="154">
        <f t="shared" si="2"/>
        <v>74</v>
      </c>
    </row>
    <row r="998" spans="1:8" ht="12">
      <c r="A998" s="300">
        <v>43821</v>
      </c>
      <c r="B998" s="301">
        <v>1</v>
      </c>
      <c r="C998" s="302">
        <v>0</v>
      </c>
      <c r="D998" s="302">
        <v>0</v>
      </c>
      <c r="E998" s="302"/>
      <c r="F998" s="303">
        <v>0</v>
      </c>
      <c r="H998" s="154">
        <f t="shared" si="2"/>
        <v>74</v>
      </c>
    </row>
    <row r="999" spans="1:8" ht="12">
      <c r="A999" s="300">
        <v>43822</v>
      </c>
      <c r="B999" s="301">
        <v>2</v>
      </c>
      <c r="C999" s="302">
        <v>1</v>
      </c>
      <c r="D999" s="302">
        <v>0</v>
      </c>
      <c r="E999" s="302"/>
      <c r="F999" s="303">
        <v>0</v>
      </c>
      <c r="H999" s="154">
        <f t="shared" si="2"/>
        <v>74</v>
      </c>
    </row>
    <row r="1000" spans="1:8" ht="12">
      <c r="A1000" s="300">
        <v>43823</v>
      </c>
      <c r="B1000" s="301">
        <v>3</v>
      </c>
      <c r="C1000" s="302">
        <v>1</v>
      </c>
      <c r="D1000" s="302">
        <v>0</v>
      </c>
      <c r="E1000" s="302"/>
      <c r="F1000" s="303">
        <v>0</v>
      </c>
      <c r="H1000" s="154">
        <f t="shared" si="2"/>
        <v>74</v>
      </c>
    </row>
    <row r="1001" spans="1:8" ht="12">
      <c r="A1001" s="300">
        <v>43824</v>
      </c>
      <c r="B1001" s="301">
        <v>4</v>
      </c>
      <c r="C1001" s="302">
        <v>1</v>
      </c>
      <c r="D1001" s="302">
        <v>0</v>
      </c>
      <c r="E1001" s="302"/>
      <c r="F1001" s="303">
        <v>0</v>
      </c>
      <c r="H1001" s="154">
        <f t="shared" si="2"/>
        <v>74</v>
      </c>
    </row>
    <row r="1002" spans="1:8" ht="12">
      <c r="A1002" s="300">
        <v>43825</v>
      </c>
      <c r="B1002" s="301">
        <v>5</v>
      </c>
      <c r="C1002" s="302">
        <v>1</v>
      </c>
      <c r="D1002" s="302">
        <v>0</v>
      </c>
      <c r="E1002" s="302"/>
      <c r="F1002" s="303">
        <v>0</v>
      </c>
      <c r="H1002" s="154">
        <f t="shared" si="2"/>
        <v>74</v>
      </c>
    </row>
    <row r="1003" spans="1:8" ht="12">
      <c r="A1003" s="300">
        <v>43826</v>
      </c>
      <c r="B1003" s="301">
        <v>6</v>
      </c>
      <c r="C1003" s="302">
        <v>1</v>
      </c>
      <c r="D1003" s="302">
        <v>0</v>
      </c>
      <c r="E1003" s="302"/>
      <c r="F1003" s="303">
        <v>0</v>
      </c>
      <c r="H1003" s="154">
        <f t="shared" si="2"/>
        <v>74</v>
      </c>
    </row>
    <row r="1004" spans="1:8" ht="12">
      <c r="A1004" s="300">
        <v>43827</v>
      </c>
      <c r="B1004" s="301">
        <v>7</v>
      </c>
      <c r="C1004" s="302">
        <v>0</v>
      </c>
      <c r="D1004" s="302">
        <v>0</v>
      </c>
      <c r="E1004" s="302"/>
      <c r="F1004" s="303">
        <v>0</v>
      </c>
      <c r="H1004" s="154">
        <f t="shared" si="2"/>
        <v>74</v>
      </c>
    </row>
    <row r="1005" spans="1:8" ht="12">
      <c r="A1005" s="300">
        <v>43828</v>
      </c>
      <c r="B1005" s="301">
        <v>1</v>
      </c>
      <c r="C1005" s="302">
        <v>0</v>
      </c>
      <c r="D1005" s="302">
        <v>0</v>
      </c>
      <c r="E1005" s="302"/>
      <c r="F1005" s="303">
        <v>0</v>
      </c>
      <c r="H1005" s="154">
        <f t="shared" si="2"/>
        <v>74</v>
      </c>
    </row>
    <row r="1006" spans="1:8" ht="12">
      <c r="A1006" s="300">
        <v>43829</v>
      </c>
      <c r="B1006" s="301">
        <v>2</v>
      </c>
      <c r="C1006" s="302">
        <v>1</v>
      </c>
      <c r="D1006" s="302">
        <v>0</v>
      </c>
      <c r="E1006" s="302"/>
      <c r="F1006" s="303">
        <v>0</v>
      </c>
      <c r="H1006" s="154">
        <f t="shared" si="2"/>
        <v>74</v>
      </c>
    </row>
    <row r="1007" spans="1:8" ht="12">
      <c r="A1007" s="300">
        <v>43830</v>
      </c>
      <c r="B1007" s="301">
        <v>3</v>
      </c>
      <c r="C1007" s="302">
        <v>1</v>
      </c>
      <c r="D1007" s="302">
        <v>0</v>
      </c>
      <c r="E1007" s="302"/>
      <c r="F1007" s="303">
        <v>0</v>
      </c>
      <c r="H1007" s="154">
        <f t="shared" si="2"/>
        <v>74</v>
      </c>
    </row>
    <row r="1008" spans="1:8" ht="12">
      <c r="A1008" s="300">
        <v>43831</v>
      </c>
      <c r="B1008" s="301">
        <v>4</v>
      </c>
      <c r="C1008" s="302">
        <v>1</v>
      </c>
      <c r="D1008" s="302">
        <v>0</v>
      </c>
      <c r="E1008" s="302"/>
      <c r="F1008" s="303">
        <v>0</v>
      </c>
      <c r="H1008" s="154">
        <f t="shared" si="2"/>
        <v>74</v>
      </c>
    </row>
    <row r="1009" spans="1:8" ht="12">
      <c r="A1009" s="300">
        <v>43832</v>
      </c>
      <c r="B1009" s="301">
        <v>5</v>
      </c>
      <c r="C1009" s="302">
        <v>1</v>
      </c>
      <c r="D1009" s="302">
        <v>0</v>
      </c>
      <c r="E1009" s="302"/>
      <c r="F1009" s="303">
        <v>0</v>
      </c>
      <c r="H1009" s="154">
        <f t="shared" si="2"/>
        <v>74</v>
      </c>
    </row>
    <row r="1010" spans="1:8" ht="12">
      <c r="A1010" s="300">
        <v>43833</v>
      </c>
      <c r="B1010" s="301">
        <v>6</v>
      </c>
      <c r="C1010" s="302">
        <v>1</v>
      </c>
      <c r="D1010" s="302">
        <v>0</v>
      </c>
      <c r="E1010" s="302"/>
      <c r="F1010" s="303">
        <v>0</v>
      </c>
      <c r="H1010" s="154">
        <f t="shared" si="2"/>
        <v>74</v>
      </c>
    </row>
    <row r="1011" spans="1:8" ht="12">
      <c r="A1011" s="300">
        <v>43834</v>
      </c>
      <c r="B1011" s="301">
        <v>7</v>
      </c>
      <c r="C1011" s="302">
        <v>0</v>
      </c>
      <c r="D1011" s="302">
        <v>0</v>
      </c>
      <c r="E1011" s="302"/>
      <c r="F1011" s="303">
        <v>0</v>
      </c>
      <c r="H1011" s="154">
        <f t="shared" si="2"/>
        <v>74</v>
      </c>
    </row>
    <row r="1012" spans="1:8" ht="12">
      <c r="A1012" s="300">
        <v>43835</v>
      </c>
      <c r="B1012" s="301">
        <v>1</v>
      </c>
      <c r="C1012" s="302">
        <v>0</v>
      </c>
      <c r="D1012" s="302">
        <v>0</v>
      </c>
      <c r="E1012" s="302"/>
      <c r="F1012" s="303">
        <v>0</v>
      </c>
      <c r="H1012" s="154">
        <f t="shared" si="2"/>
        <v>74</v>
      </c>
    </row>
    <row r="1013" spans="1:8" ht="12">
      <c r="A1013" s="300">
        <v>43836</v>
      </c>
      <c r="B1013" s="301">
        <v>2</v>
      </c>
      <c r="C1013" s="302">
        <v>1</v>
      </c>
      <c r="D1013" s="302">
        <v>1</v>
      </c>
      <c r="E1013" s="302"/>
      <c r="F1013" s="302">
        <v>1</v>
      </c>
      <c r="H1013" s="154">
        <f t="shared" si="2"/>
        <v>75</v>
      </c>
    </row>
    <row r="1014" spans="1:8" ht="12">
      <c r="A1014" s="300">
        <v>43837</v>
      </c>
      <c r="B1014" s="301">
        <v>3</v>
      </c>
      <c r="C1014" s="302">
        <v>1</v>
      </c>
      <c r="D1014" s="302">
        <v>1</v>
      </c>
      <c r="E1014" s="302"/>
      <c r="F1014" s="302">
        <v>1</v>
      </c>
      <c r="H1014" s="154">
        <f t="shared" si="2"/>
        <v>76</v>
      </c>
    </row>
    <row r="1015" spans="1:8" ht="12">
      <c r="A1015" s="300">
        <v>43838</v>
      </c>
      <c r="B1015" s="301">
        <v>4</v>
      </c>
      <c r="C1015" s="302">
        <v>1</v>
      </c>
      <c r="D1015" s="302">
        <v>1</v>
      </c>
      <c r="E1015" s="302"/>
      <c r="F1015" s="302">
        <v>1</v>
      </c>
      <c r="H1015" s="154">
        <f t="shared" si="2"/>
        <v>77</v>
      </c>
    </row>
    <row r="1016" spans="1:8" ht="12">
      <c r="A1016" s="300">
        <v>43839</v>
      </c>
      <c r="B1016" s="301">
        <v>5</v>
      </c>
      <c r="C1016" s="302">
        <v>1</v>
      </c>
      <c r="D1016" s="302">
        <v>1</v>
      </c>
      <c r="E1016" s="302"/>
      <c r="F1016" s="302">
        <v>1</v>
      </c>
      <c r="H1016" s="154">
        <f aca="true" t="shared" si="3" ref="H1016:H1079">H1015+F1016</f>
        <v>78</v>
      </c>
    </row>
    <row r="1017" spans="1:8" ht="12">
      <c r="A1017" s="300">
        <v>43840</v>
      </c>
      <c r="B1017" s="301">
        <v>6</v>
      </c>
      <c r="C1017" s="302">
        <v>1</v>
      </c>
      <c r="D1017" s="302">
        <v>1</v>
      </c>
      <c r="E1017" s="302"/>
      <c r="F1017" s="302">
        <v>1</v>
      </c>
      <c r="H1017" s="154">
        <f t="shared" si="3"/>
        <v>79</v>
      </c>
    </row>
    <row r="1018" spans="1:8" ht="12">
      <c r="A1018" s="300">
        <v>43841</v>
      </c>
      <c r="B1018" s="301">
        <v>7</v>
      </c>
      <c r="C1018" s="302">
        <v>0</v>
      </c>
      <c r="D1018" s="302">
        <v>1</v>
      </c>
      <c r="E1018" s="302"/>
      <c r="F1018" s="303">
        <v>0</v>
      </c>
      <c r="H1018" s="154">
        <f t="shared" si="3"/>
        <v>79</v>
      </c>
    </row>
    <row r="1019" spans="1:8" ht="12">
      <c r="A1019" s="300">
        <v>43842</v>
      </c>
      <c r="B1019" s="301">
        <v>1</v>
      </c>
      <c r="C1019" s="302">
        <v>0</v>
      </c>
      <c r="D1019" s="302">
        <v>1</v>
      </c>
      <c r="E1019" s="302"/>
      <c r="F1019" s="303">
        <v>0</v>
      </c>
      <c r="H1019" s="154">
        <f t="shared" si="3"/>
        <v>79</v>
      </c>
    </row>
    <row r="1020" spans="1:8" ht="12">
      <c r="A1020" s="300">
        <v>43843</v>
      </c>
      <c r="B1020" s="301">
        <v>2</v>
      </c>
      <c r="C1020" s="302">
        <v>1</v>
      </c>
      <c r="D1020" s="302">
        <v>1</v>
      </c>
      <c r="E1020" s="302"/>
      <c r="F1020" s="302">
        <v>1</v>
      </c>
      <c r="H1020" s="154">
        <f t="shared" si="3"/>
        <v>80</v>
      </c>
    </row>
    <row r="1021" spans="1:8" ht="12">
      <c r="A1021" s="300">
        <v>43844</v>
      </c>
      <c r="B1021" s="301">
        <v>3</v>
      </c>
      <c r="C1021" s="302">
        <v>1</v>
      </c>
      <c r="D1021" s="302">
        <v>1</v>
      </c>
      <c r="E1021" s="302"/>
      <c r="F1021" s="302">
        <v>1</v>
      </c>
      <c r="H1021" s="154">
        <f t="shared" si="3"/>
        <v>81</v>
      </c>
    </row>
    <row r="1022" spans="1:8" ht="12">
      <c r="A1022" s="300">
        <v>43845</v>
      </c>
      <c r="B1022" s="301">
        <v>4</v>
      </c>
      <c r="C1022" s="302">
        <v>1</v>
      </c>
      <c r="D1022" s="302">
        <v>1</v>
      </c>
      <c r="E1022" s="302"/>
      <c r="F1022" s="302">
        <v>1</v>
      </c>
      <c r="H1022" s="154">
        <f t="shared" si="3"/>
        <v>82</v>
      </c>
    </row>
    <row r="1023" spans="1:8" ht="12">
      <c r="A1023" s="300">
        <v>43846</v>
      </c>
      <c r="B1023" s="301">
        <v>5</v>
      </c>
      <c r="C1023" s="302">
        <v>1</v>
      </c>
      <c r="D1023" s="302">
        <v>1</v>
      </c>
      <c r="E1023" s="302"/>
      <c r="F1023" s="302">
        <v>1</v>
      </c>
      <c r="H1023" s="154">
        <f t="shared" si="3"/>
        <v>83</v>
      </c>
    </row>
    <row r="1024" spans="1:8" ht="12">
      <c r="A1024" s="300">
        <v>43847</v>
      </c>
      <c r="B1024" s="301">
        <v>6</v>
      </c>
      <c r="C1024" s="302">
        <v>1</v>
      </c>
      <c r="D1024" s="302">
        <v>1</v>
      </c>
      <c r="E1024" s="302"/>
      <c r="F1024" s="302">
        <v>1</v>
      </c>
      <c r="H1024" s="154">
        <f t="shared" si="3"/>
        <v>84</v>
      </c>
    </row>
    <row r="1025" spans="1:8" ht="12">
      <c r="A1025" s="300">
        <v>43848</v>
      </c>
      <c r="B1025" s="301">
        <v>7</v>
      </c>
      <c r="C1025" s="302">
        <v>0</v>
      </c>
      <c r="D1025" s="302">
        <v>1</v>
      </c>
      <c r="E1025" s="302"/>
      <c r="F1025" s="303">
        <v>0</v>
      </c>
      <c r="H1025" s="154">
        <f t="shared" si="3"/>
        <v>84</v>
      </c>
    </row>
    <row r="1026" spans="1:8" ht="12">
      <c r="A1026" s="300">
        <v>43849</v>
      </c>
      <c r="B1026" s="301">
        <v>1</v>
      </c>
      <c r="C1026" s="302">
        <v>0</v>
      </c>
      <c r="D1026" s="302">
        <v>1</v>
      </c>
      <c r="E1026" s="302"/>
      <c r="F1026" s="303">
        <v>0</v>
      </c>
      <c r="H1026" s="154">
        <f t="shared" si="3"/>
        <v>84</v>
      </c>
    </row>
    <row r="1027" spans="1:8" ht="12">
      <c r="A1027" s="300">
        <v>43850</v>
      </c>
      <c r="B1027" s="301">
        <v>2</v>
      </c>
      <c r="C1027" s="302">
        <v>1</v>
      </c>
      <c r="D1027" s="302">
        <v>1</v>
      </c>
      <c r="E1027" s="302"/>
      <c r="F1027" s="302">
        <v>1</v>
      </c>
      <c r="H1027" s="154">
        <f t="shared" si="3"/>
        <v>85</v>
      </c>
    </row>
    <row r="1028" spans="1:8" ht="12">
      <c r="A1028" s="300">
        <v>43851</v>
      </c>
      <c r="B1028" s="301">
        <v>3</v>
      </c>
      <c r="C1028" s="302">
        <v>1</v>
      </c>
      <c r="D1028" s="302">
        <v>1</v>
      </c>
      <c r="E1028" s="302"/>
      <c r="F1028" s="302">
        <v>1</v>
      </c>
      <c r="H1028" s="154">
        <f t="shared" si="3"/>
        <v>86</v>
      </c>
    </row>
    <row r="1029" spans="1:8" ht="12">
      <c r="A1029" s="300">
        <v>43852</v>
      </c>
      <c r="B1029" s="301">
        <v>4</v>
      </c>
      <c r="C1029" s="302">
        <v>1</v>
      </c>
      <c r="D1029" s="302">
        <v>1</v>
      </c>
      <c r="E1029" s="302"/>
      <c r="F1029" s="302">
        <v>1</v>
      </c>
      <c r="H1029" s="154">
        <f t="shared" si="3"/>
        <v>87</v>
      </c>
    </row>
    <row r="1030" spans="1:8" ht="12">
      <c r="A1030" s="300">
        <v>43853</v>
      </c>
      <c r="B1030" s="301">
        <v>5</v>
      </c>
      <c r="C1030" s="302">
        <v>1</v>
      </c>
      <c r="D1030" s="302">
        <v>1</v>
      </c>
      <c r="E1030" s="302"/>
      <c r="F1030" s="302">
        <v>1</v>
      </c>
      <c r="H1030" s="154">
        <f t="shared" si="3"/>
        <v>88</v>
      </c>
    </row>
    <row r="1031" spans="1:8" ht="12">
      <c r="A1031" s="300">
        <v>43854</v>
      </c>
      <c r="B1031" s="301">
        <v>6</v>
      </c>
      <c r="C1031" s="302">
        <v>1</v>
      </c>
      <c r="D1031" s="302">
        <v>1</v>
      </c>
      <c r="E1031" s="302"/>
      <c r="F1031" s="302">
        <v>1</v>
      </c>
      <c r="H1031" s="154">
        <f t="shared" si="3"/>
        <v>89</v>
      </c>
    </row>
    <row r="1032" spans="1:8" ht="12">
      <c r="A1032" s="300">
        <v>43855</v>
      </c>
      <c r="B1032" s="301">
        <v>7</v>
      </c>
      <c r="C1032" s="302">
        <v>0</v>
      </c>
      <c r="D1032" s="302">
        <v>1</v>
      </c>
      <c r="E1032" s="302"/>
      <c r="F1032" s="303">
        <v>0</v>
      </c>
      <c r="H1032" s="154">
        <f t="shared" si="3"/>
        <v>89</v>
      </c>
    </row>
    <row r="1033" spans="1:8" ht="12">
      <c r="A1033" s="300">
        <v>43856</v>
      </c>
      <c r="B1033" s="301">
        <v>1</v>
      </c>
      <c r="C1033" s="302">
        <v>0</v>
      </c>
      <c r="D1033" s="302">
        <v>1</v>
      </c>
      <c r="E1033" s="302"/>
      <c r="F1033" s="303">
        <v>0</v>
      </c>
      <c r="H1033" s="154">
        <f t="shared" si="3"/>
        <v>89</v>
      </c>
    </row>
    <row r="1034" spans="1:8" ht="12">
      <c r="A1034" s="300">
        <v>43857</v>
      </c>
      <c r="B1034" s="301">
        <v>2</v>
      </c>
      <c r="C1034" s="302">
        <v>1</v>
      </c>
      <c r="D1034" s="302">
        <v>1</v>
      </c>
      <c r="E1034" s="302"/>
      <c r="F1034" s="302">
        <v>1</v>
      </c>
      <c r="H1034" s="154">
        <f t="shared" si="3"/>
        <v>90</v>
      </c>
    </row>
    <row r="1035" spans="1:8" ht="12">
      <c r="A1035" s="300">
        <v>43858</v>
      </c>
      <c r="B1035" s="301">
        <v>3</v>
      </c>
      <c r="C1035" s="302">
        <v>1</v>
      </c>
      <c r="D1035" s="302">
        <v>1</v>
      </c>
      <c r="E1035" s="302"/>
      <c r="F1035" s="302">
        <v>1</v>
      </c>
      <c r="H1035" s="154">
        <f t="shared" si="3"/>
        <v>91</v>
      </c>
    </row>
    <row r="1036" spans="1:8" ht="12">
      <c r="A1036" s="300">
        <v>43859</v>
      </c>
      <c r="B1036" s="301">
        <v>4</v>
      </c>
      <c r="C1036" s="302">
        <v>1</v>
      </c>
      <c r="D1036" s="302">
        <v>1</v>
      </c>
      <c r="E1036" s="302"/>
      <c r="F1036" s="302">
        <v>1</v>
      </c>
      <c r="H1036" s="154">
        <f t="shared" si="3"/>
        <v>92</v>
      </c>
    </row>
    <row r="1037" spans="1:8" ht="12">
      <c r="A1037" s="300">
        <v>43860</v>
      </c>
      <c r="B1037" s="301">
        <v>5</v>
      </c>
      <c r="C1037" s="302">
        <v>1</v>
      </c>
      <c r="D1037" s="302">
        <v>1</v>
      </c>
      <c r="E1037" s="302"/>
      <c r="F1037" s="302">
        <v>1</v>
      </c>
      <c r="H1037" s="154">
        <f t="shared" si="3"/>
        <v>93</v>
      </c>
    </row>
    <row r="1038" spans="1:8" ht="12">
      <c r="A1038" s="300">
        <v>43861</v>
      </c>
      <c r="B1038" s="301">
        <v>6</v>
      </c>
      <c r="C1038" s="302">
        <v>1</v>
      </c>
      <c r="D1038" s="302">
        <v>1</v>
      </c>
      <c r="E1038" s="302"/>
      <c r="F1038" s="302">
        <v>1</v>
      </c>
      <c r="H1038" s="154">
        <f t="shared" si="3"/>
        <v>94</v>
      </c>
    </row>
    <row r="1039" spans="1:8" ht="12">
      <c r="A1039" s="300">
        <v>43862</v>
      </c>
      <c r="B1039" s="301">
        <v>7</v>
      </c>
      <c r="C1039" s="302">
        <v>0</v>
      </c>
      <c r="D1039" s="302">
        <v>1</v>
      </c>
      <c r="E1039" s="302"/>
      <c r="F1039" s="303">
        <v>0</v>
      </c>
      <c r="H1039" s="154">
        <f t="shared" si="3"/>
        <v>94</v>
      </c>
    </row>
    <row r="1040" spans="1:8" ht="12">
      <c r="A1040" s="300">
        <v>43863</v>
      </c>
      <c r="B1040" s="301">
        <v>1</v>
      </c>
      <c r="C1040" s="302">
        <v>0</v>
      </c>
      <c r="D1040" s="302">
        <v>1</v>
      </c>
      <c r="E1040" s="302"/>
      <c r="F1040" s="303">
        <v>0</v>
      </c>
      <c r="H1040" s="154">
        <f t="shared" si="3"/>
        <v>94</v>
      </c>
    </row>
    <row r="1041" spans="1:8" ht="12">
      <c r="A1041" s="300">
        <v>43864</v>
      </c>
      <c r="B1041" s="301">
        <v>2</v>
      </c>
      <c r="C1041" s="302">
        <v>1</v>
      </c>
      <c r="D1041" s="302">
        <v>1</v>
      </c>
      <c r="E1041" s="302"/>
      <c r="F1041" s="302">
        <v>1</v>
      </c>
      <c r="H1041" s="154">
        <f t="shared" si="3"/>
        <v>95</v>
      </c>
    </row>
    <row r="1042" spans="1:8" ht="12">
      <c r="A1042" s="300">
        <v>43865</v>
      </c>
      <c r="B1042" s="301">
        <v>3</v>
      </c>
      <c r="C1042" s="302">
        <v>1</v>
      </c>
      <c r="D1042" s="302">
        <v>1</v>
      </c>
      <c r="E1042" s="302"/>
      <c r="F1042" s="302">
        <v>1</v>
      </c>
      <c r="H1042" s="154">
        <f t="shared" si="3"/>
        <v>96</v>
      </c>
    </row>
    <row r="1043" spans="1:8" ht="12">
      <c r="A1043" s="300">
        <v>43866</v>
      </c>
      <c r="B1043" s="301">
        <v>4</v>
      </c>
      <c r="C1043" s="302">
        <v>1</v>
      </c>
      <c r="D1043" s="302">
        <v>1</v>
      </c>
      <c r="E1043" s="302"/>
      <c r="F1043" s="302">
        <v>1</v>
      </c>
      <c r="H1043" s="154">
        <f t="shared" si="3"/>
        <v>97</v>
      </c>
    </row>
    <row r="1044" spans="1:8" ht="12">
      <c r="A1044" s="300">
        <v>43867</v>
      </c>
      <c r="B1044" s="301">
        <v>5</v>
      </c>
      <c r="C1044" s="302">
        <v>1</v>
      </c>
      <c r="D1044" s="302">
        <v>1</v>
      </c>
      <c r="E1044" s="302"/>
      <c r="F1044" s="302">
        <v>1</v>
      </c>
      <c r="H1044" s="154">
        <f t="shared" si="3"/>
        <v>98</v>
      </c>
    </row>
    <row r="1045" spans="1:8" ht="12">
      <c r="A1045" s="300">
        <v>43868</v>
      </c>
      <c r="B1045" s="301">
        <v>6</v>
      </c>
      <c r="C1045" s="302">
        <v>1</v>
      </c>
      <c r="D1045" s="302">
        <v>1</v>
      </c>
      <c r="E1045" s="302"/>
      <c r="F1045" s="302">
        <v>1</v>
      </c>
      <c r="H1045" s="154">
        <f t="shared" si="3"/>
        <v>99</v>
      </c>
    </row>
    <row r="1046" spans="1:8" ht="12">
      <c r="A1046" s="300">
        <v>43869</v>
      </c>
      <c r="B1046" s="301">
        <v>7</v>
      </c>
      <c r="C1046" s="302">
        <v>0</v>
      </c>
      <c r="D1046" s="302">
        <v>1</v>
      </c>
      <c r="E1046" s="302"/>
      <c r="F1046" s="303">
        <v>0</v>
      </c>
      <c r="H1046" s="154">
        <f t="shared" si="3"/>
        <v>99</v>
      </c>
    </row>
    <row r="1047" spans="1:8" ht="12">
      <c r="A1047" s="300">
        <v>43870</v>
      </c>
      <c r="B1047" s="301">
        <v>1</v>
      </c>
      <c r="C1047" s="302">
        <v>0</v>
      </c>
      <c r="D1047" s="302">
        <v>1</v>
      </c>
      <c r="E1047" s="302"/>
      <c r="F1047" s="303">
        <v>0</v>
      </c>
      <c r="H1047" s="154">
        <f t="shared" si="3"/>
        <v>99</v>
      </c>
    </row>
    <row r="1048" spans="1:8" ht="12">
      <c r="A1048" s="300">
        <v>43871</v>
      </c>
      <c r="B1048" s="301">
        <v>2</v>
      </c>
      <c r="C1048" s="302">
        <v>1</v>
      </c>
      <c r="D1048" s="302">
        <v>1</v>
      </c>
      <c r="E1048" s="302"/>
      <c r="F1048" s="302">
        <v>1</v>
      </c>
      <c r="H1048" s="154">
        <f t="shared" si="3"/>
        <v>100</v>
      </c>
    </row>
    <row r="1049" spans="1:8" ht="12">
      <c r="A1049" s="300">
        <v>43872</v>
      </c>
      <c r="B1049" s="301">
        <v>3</v>
      </c>
      <c r="C1049" s="302">
        <v>1</v>
      </c>
      <c r="D1049" s="302">
        <v>1</v>
      </c>
      <c r="E1049" s="302"/>
      <c r="F1049" s="302">
        <v>1</v>
      </c>
      <c r="H1049" s="154">
        <f t="shared" si="3"/>
        <v>101</v>
      </c>
    </row>
    <row r="1050" spans="1:8" ht="12">
      <c r="A1050" s="300">
        <v>43873</v>
      </c>
      <c r="B1050" s="301">
        <v>4</v>
      </c>
      <c r="C1050" s="302">
        <v>1</v>
      </c>
      <c r="D1050" s="302">
        <v>1</v>
      </c>
      <c r="E1050" s="302"/>
      <c r="F1050" s="302">
        <v>1</v>
      </c>
      <c r="H1050" s="154">
        <f t="shared" si="3"/>
        <v>102</v>
      </c>
    </row>
    <row r="1051" spans="1:8" ht="12">
      <c r="A1051" s="300">
        <v>43874</v>
      </c>
      <c r="B1051" s="301">
        <v>5</v>
      </c>
      <c r="C1051" s="302">
        <v>1</v>
      </c>
      <c r="D1051" s="302">
        <v>1</v>
      </c>
      <c r="E1051" s="302"/>
      <c r="F1051" s="302">
        <v>1</v>
      </c>
      <c r="H1051" s="154">
        <f t="shared" si="3"/>
        <v>103</v>
      </c>
    </row>
    <row r="1052" spans="1:8" ht="12">
      <c r="A1052" s="300">
        <v>43875</v>
      </c>
      <c r="B1052" s="301">
        <v>6</v>
      </c>
      <c r="C1052" s="302">
        <v>1</v>
      </c>
      <c r="D1052" s="302">
        <v>1</v>
      </c>
      <c r="E1052" s="302"/>
      <c r="F1052" s="302">
        <v>1</v>
      </c>
      <c r="H1052" s="154">
        <f t="shared" si="3"/>
        <v>104</v>
      </c>
    </row>
    <row r="1053" spans="1:8" ht="12">
      <c r="A1053" s="300">
        <v>43876</v>
      </c>
      <c r="B1053" s="301">
        <v>7</v>
      </c>
      <c r="C1053" s="302">
        <v>0</v>
      </c>
      <c r="D1053" s="302">
        <v>1</v>
      </c>
      <c r="E1053" s="302"/>
      <c r="F1053" s="303">
        <v>0</v>
      </c>
      <c r="H1053" s="154">
        <f t="shared" si="3"/>
        <v>104</v>
      </c>
    </row>
    <row r="1054" spans="1:8" ht="12">
      <c r="A1054" s="300">
        <v>43877</v>
      </c>
      <c r="B1054" s="301">
        <v>1</v>
      </c>
      <c r="C1054" s="302">
        <v>0</v>
      </c>
      <c r="D1054" s="302">
        <v>1</v>
      </c>
      <c r="E1054" s="302"/>
      <c r="F1054" s="303">
        <v>0</v>
      </c>
      <c r="H1054" s="154">
        <f t="shared" si="3"/>
        <v>104</v>
      </c>
    </row>
    <row r="1055" spans="1:8" ht="12">
      <c r="A1055" s="300">
        <v>43878</v>
      </c>
      <c r="B1055" s="301">
        <v>2</v>
      </c>
      <c r="C1055" s="302">
        <v>1</v>
      </c>
      <c r="D1055" s="302">
        <v>1</v>
      </c>
      <c r="E1055" s="302">
        <v>1</v>
      </c>
      <c r="F1055" s="303">
        <v>0</v>
      </c>
      <c r="H1055" s="154">
        <f t="shared" si="3"/>
        <v>104</v>
      </c>
    </row>
    <row r="1056" spans="1:8" ht="12">
      <c r="A1056" s="300">
        <v>43879</v>
      </c>
      <c r="B1056" s="301">
        <v>3</v>
      </c>
      <c r="C1056" s="302">
        <v>1</v>
      </c>
      <c r="D1056" s="302">
        <v>1</v>
      </c>
      <c r="E1056" s="302">
        <v>1</v>
      </c>
      <c r="F1056" s="303">
        <v>0</v>
      </c>
      <c r="H1056" s="154">
        <f t="shared" si="3"/>
        <v>104</v>
      </c>
    </row>
    <row r="1057" spans="1:8" ht="12">
      <c r="A1057" s="300">
        <v>43880</v>
      </c>
      <c r="B1057" s="301">
        <v>4</v>
      </c>
      <c r="C1057" s="302">
        <v>1</v>
      </c>
      <c r="D1057" s="302">
        <v>1</v>
      </c>
      <c r="E1057" s="302">
        <v>1</v>
      </c>
      <c r="F1057" s="303">
        <v>0</v>
      </c>
      <c r="H1057" s="154">
        <f t="shared" si="3"/>
        <v>104</v>
      </c>
    </row>
    <row r="1058" spans="1:8" ht="12">
      <c r="A1058" s="300">
        <v>43881</v>
      </c>
      <c r="B1058" s="301">
        <v>5</v>
      </c>
      <c r="C1058" s="302">
        <v>1</v>
      </c>
      <c r="D1058" s="302">
        <v>1</v>
      </c>
      <c r="E1058" s="302">
        <v>1</v>
      </c>
      <c r="F1058" s="303">
        <v>0</v>
      </c>
      <c r="H1058" s="154">
        <f t="shared" si="3"/>
        <v>104</v>
      </c>
    </row>
    <row r="1059" spans="1:8" ht="12">
      <c r="A1059" s="300">
        <v>43882</v>
      </c>
      <c r="B1059" s="301">
        <v>6</v>
      </c>
      <c r="C1059" s="302">
        <v>1</v>
      </c>
      <c r="D1059" s="302">
        <v>1</v>
      </c>
      <c r="E1059" s="302">
        <v>1</v>
      </c>
      <c r="F1059" s="303">
        <v>0</v>
      </c>
      <c r="H1059" s="154">
        <f t="shared" si="3"/>
        <v>104</v>
      </c>
    </row>
    <row r="1060" spans="1:8" ht="12">
      <c r="A1060" s="300">
        <v>43883</v>
      </c>
      <c r="B1060" s="301">
        <v>7</v>
      </c>
      <c r="C1060" s="302">
        <v>0</v>
      </c>
      <c r="D1060" s="302">
        <v>1</v>
      </c>
      <c r="E1060" s="302"/>
      <c r="F1060" s="303">
        <v>0</v>
      </c>
      <c r="H1060" s="154">
        <f t="shared" si="3"/>
        <v>104</v>
      </c>
    </row>
    <row r="1061" spans="1:8" ht="12">
      <c r="A1061" s="300">
        <v>43884</v>
      </c>
      <c r="B1061" s="301">
        <v>1</v>
      </c>
      <c r="C1061" s="302">
        <v>0</v>
      </c>
      <c r="D1061" s="302">
        <v>1</v>
      </c>
      <c r="E1061" s="302"/>
      <c r="F1061" s="303">
        <v>0</v>
      </c>
      <c r="H1061" s="154">
        <f t="shared" si="3"/>
        <v>104</v>
      </c>
    </row>
    <row r="1062" spans="1:8" ht="12">
      <c r="A1062" s="300">
        <v>43885</v>
      </c>
      <c r="B1062" s="301">
        <v>2</v>
      </c>
      <c r="C1062" s="302">
        <v>1</v>
      </c>
      <c r="D1062" s="302">
        <v>1</v>
      </c>
      <c r="E1062" s="302"/>
      <c r="F1062" s="302">
        <v>1</v>
      </c>
      <c r="H1062" s="154">
        <f t="shared" si="3"/>
        <v>105</v>
      </c>
    </row>
    <row r="1063" spans="1:8" ht="12">
      <c r="A1063" s="300">
        <v>43886</v>
      </c>
      <c r="B1063" s="301">
        <v>3</v>
      </c>
      <c r="C1063" s="302">
        <v>1</v>
      </c>
      <c r="D1063" s="302">
        <v>1</v>
      </c>
      <c r="E1063" s="302"/>
      <c r="F1063" s="302">
        <v>1</v>
      </c>
      <c r="H1063" s="154">
        <f t="shared" si="3"/>
        <v>106</v>
      </c>
    </row>
    <row r="1064" spans="1:8" ht="12">
      <c r="A1064" s="300">
        <v>43887</v>
      </c>
      <c r="B1064" s="301">
        <v>4</v>
      </c>
      <c r="C1064" s="302">
        <v>1</v>
      </c>
      <c r="D1064" s="302">
        <v>1</v>
      </c>
      <c r="E1064" s="302"/>
      <c r="F1064" s="302">
        <v>1</v>
      </c>
      <c r="H1064" s="154">
        <f t="shared" si="3"/>
        <v>107</v>
      </c>
    </row>
    <row r="1065" spans="1:8" ht="12">
      <c r="A1065" s="300">
        <v>43888</v>
      </c>
      <c r="B1065" s="301">
        <v>5</v>
      </c>
      <c r="C1065" s="302">
        <v>1</v>
      </c>
      <c r="D1065" s="302">
        <v>1</v>
      </c>
      <c r="E1065" s="302"/>
      <c r="F1065" s="302">
        <v>1</v>
      </c>
      <c r="H1065" s="154">
        <f t="shared" si="3"/>
        <v>108</v>
      </c>
    </row>
    <row r="1066" spans="1:8" ht="12">
      <c r="A1066" s="300">
        <v>43889</v>
      </c>
      <c r="B1066" s="301">
        <v>6</v>
      </c>
      <c r="C1066" s="302">
        <v>1</v>
      </c>
      <c r="D1066" s="302">
        <v>1</v>
      </c>
      <c r="E1066" s="302"/>
      <c r="F1066" s="302">
        <v>1</v>
      </c>
      <c r="H1066" s="154">
        <f t="shared" si="3"/>
        <v>109</v>
      </c>
    </row>
    <row r="1067" spans="1:8" ht="12">
      <c r="A1067" s="300">
        <v>43890</v>
      </c>
      <c r="B1067" s="301">
        <v>7</v>
      </c>
      <c r="C1067" s="302">
        <v>0</v>
      </c>
      <c r="D1067" s="302">
        <v>1</v>
      </c>
      <c r="E1067" s="302"/>
      <c r="F1067" s="303">
        <v>0</v>
      </c>
      <c r="H1067" s="154">
        <f t="shared" si="3"/>
        <v>109</v>
      </c>
    </row>
    <row r="1068" spans="1:8" ht="12">
      <c r="A1068" s="300">
        <v>43891</v>
      </c>
      <c r="B1068" s="301">
        <v>1</v>
      </c>
      <c r="C1068" s="302">
        <v>0</v>
      </c>
      <c r="D1068" s="302">
        <v>1</v>
      </c>
      <c r="E1068" s="302"/>
      <c r="F1068" s="303">
        <v>0</v>
      </c>
      <c r="H1068" s="154">
        <f t="shared" si="3"/>
        <v>109</v>
      </c>
    </row>
    <row r="1069" spans="1:8" ht="12">
      <c r="A1069" s="300">
        <v>43892</v>
      </c>
      <c r="B1069" s="301">
        <v>2</v>
      </c>
      <c r="C1069" s="302">
        <v>1</v>
      </c>
      <c r="D1069" s="302">
        <v>1</v>
      </c>
      <c r="E1069" s="302"/>
      <c r="F1069" s="302">
        <v>1</v>
      </c>
      <c r="H1069" s="154">
        <f t="shared" si="3"/>
        <v>110</v>
      </c>
    </row>
    <row r="1070" spans="1:8" ht="12">
      <c r="A1070" s="300">
        <v>43893</v>
      </c>
      <c r="B1070" s="301">
        <v>3</v>
      </c>
      <c r="C1070" s="302">
        <v>1</v>
      </c>
      <c r="D1070" s="302">
        <v>1</v>
      </c>
      <c r="E1070" s="302"/>
      <c r="F1070" s="302">
        <v>1</v>
      </c>
      <c r="H1070" s="154">
        <f t="shared" si="3"/>
        <v>111</v>
      </c>
    </row>
    <row r="1071" spans="1:8" ht="12">
      <c r="A1071" s="300">
        <v>43894</v>
      </c>
      <c r="B1071" s="301">
        <v>4</v>
      </c>
      <c r="C1071" s="302">
        <v>1</v>
      </c>
      <c r="D1071" s="302">
        <v>1</v>
      </c>
      <c r="E1071" s="302"/>
      <c r="F1071" s="302">
        <v>1</v>
      </c>
      <c r="H1071" s="154">
        <f t="shared" si="3"/>
        <v>112</v>
      </c>
    </row>
    <row r="1072" spans="1:8" ht="12">
      <c r="A1072" s="300">
        <v>43895</v>
      </c>
      <c r="B1072" s="301">
        <v>5</v>
      </c>
      <c r="C1072" s="302">
        <v>1</v>
      </c>
      <c r="D1072" s="302">
        <v>1</v>
      </c>
      <c r="E1072" s="302"/>
      <c r="F1072" s="302">
        <v>1</v>
      </c>
      <c r="H1072" s="154">
        <f t="shared" si="3"/>
        <v>113</v>
      </c>
    </row>
    <row r="1073" spans="1:8" ht="12">
      <c r="A1073" s="300">
        <v>43896</v>
      </c>
      <c r="B1073" s="301">
        <v>6</v>
      </c>
      <c r="C1073" s="302">
        <v>1</v>
      </c>
      <c r="D1073" s="302">
        <v>1</v>
      </c>
      <c r="E1073" s="302"/>
      <c r="F1073" s="302">
        <v>1</v>
      </c>
      <c r="H1073" s="154">
        <f t="shared" si="3"/>
        <v>114</v>
      </c>
    </row>
    <row r="1074" spans="1:8" ht="12">
      <c r="A1074" s="300">
        <v>43897</v>
      </c>
      <c r="B1074" s="301">
        <v>7</v>
      </c>
      <c r="C1074" s="302">
        <v>0</v>
      </c>
      <c r="D1074" s="302">
        <v>1</v>
      </c>
      <c r="E1074" s="302"/>
      <c r="F1074" s="303">
        <v>0</v>
      </c>
      <c r="H1074" s="154">
        <f t="shared" si="3"/>
        <v>114</v>
      </c>
    </row>
    <row r="1075" spans="1:8" ht="12">
      <c r="A1075" s="300">
        <v>43898</v>
      </c>
      <c r="B1075" s="301">
        <v>1</v>
      </c>
      <c r="C1075" s="302">
        <v>0</v>
      </c>
      <c r="D1075" s="302">
        <v>1</v>
      </c>
      <c r="E1075" s="302"/>
      <c r="F1075" s="303">
        <v>0</v>
      </c>
      <c r="H1075" s="154">
        <f t="shared" si="3"/>
        <v>114</v>
      </c>
    </row>
    <row r="1076" spans="1:8" ht="12">
      <c r="A1076" s="300">
        <v>43899</v>
      </c>
      <c r="B1076" s="301">
        <v>2</v>
      </c>
      <c r="C1076" s="302">
        <v>1</v>
      </c>
      <c r="D1076" s="302">
        <v>1</v>
      </c>
      <c r="E1076" s="302"/>
      <c r="F1076" s="302">
        <v>1</v>
      </c>
      <c r="H1076" s="154">
        <f t="shared" si="3"/>
        <v>115</v>
      </c>
    </row>
    <row r="1077" spans="1:8" ht="12">
      <c r="A1077" s="300">
        <v>43900</v>
      </c>
      <c r="B1077" s="301">
        <v>3</v>
      </c>
      <c r="C1077" s="302">
        <v>1</v>
      </c>
      <c r="D1077" s="302">
        <v>1</v>
      </c>
      <c r="E1077" s="302"/>
      <c r="F1077" s="302">
        <v>1</v>
      </c>
      <c r="H1077" s="154">
        <f t="shared" si="3"/>
        <v>116</v>
      </c>
    </row>
    <row r="1078" spans="1:8" ht="12">
      <c r="A1078" s="300">
        <v>43901</v>
      </c>
      <c r="B1078" s="301">
        <v>4</v>
      </c>
      <c r="C1078" s="302">
        <v>1</v>
      </c>
      <c r="D1078" s="302">
        <v>1</v>
      </c>
      <c r="E1078" s="302"/>
      <c r="F1078" s="302">
        <v>1</v>
      </c>
      <c r="H1078" s="154">
        <f t="shared" si="3"/>
        <v>117</v>
      </c>
    </row>
    <row r="1079" spans="1:8" ht="12">
      <c r="A1079" s="300">
        <v>43902</v>
      </c>
      <c r="B1079" s="301">
        <v>5</v>
      </c>
      <c r="C1079" s="302">
        <v>1</v>
      </c>
      <c r="D1079" s="302">
        <v>1</v>
      </c>
      <c r="E1079" s="302"/>
      <c r="F1079" s="302">
        <v>1</v>
      </c>
      <c r="H1079" s="154">
        <f t="shared" si="3"/>
        <v>118</v>
      </c>
    </row>
    <row r="1080" spans="1:8" ht="12">
      <c r="A1080" s="300">
        <v>43903</v>
      </c>
      <c r="B1080" s="301">
        <v>6</v>
      </c>
      <c r="C1080" s="302">
        <v>1</v>
      </c>
      <c r="D1080" s="302">
        <v>1</v>
      </c>
      <c r="E1080" s="302"/>
      <c r="F1080" s="302">
        <v>1</v>
      </c>
      <c r="H1080" s="154">
        <f aca="true" t="shared" si="4" ref="H1080:H1143">H1079+F1080</f>
        <v>119</v>
      </c>
    </row>
    <row r="1081" spans="1:8" ht="12">
      <c r="A1081" s="300">
        <v>43904</v>
      </c>
      <c r="B1081" s="301">
        <v>7</v>
      </c>
      <c r="C1081" s="302">
        <v>0</v>
      </c>
      <c r="D1081" s="302">
        <v>1</v>
      </c>
      <c r="E1081" s="302"/>
      <c r="F1081" s="303">
        <v>0</v>
      </c>
      <c r="H1081" s="154">
        <f t="shared" si="4"/>
        <v>119</v>
      </c>
    </row>
    <row r="1082" spans="1:8" ht="12">
      <c r="A1082" s="300">
        <v>43905</v>
      </c>
      <c r="B1082" s="301">
        <v>1</v>
      </c>
      <c r="C1082" s="302">
        <v>0</v>
      </c>
      <c r="D1082" s="302">
        <v>1</v>
      </c>
      <c r="E1082" s="302"/>
      <c r="F1082" s="303">
        <v>0</v>
      </c>
      <c r="H1082" s="154">
        <f t="shared" si="4"/>
        <v>119</v>
      </c>
    </row>
    <row r="1083" spans="1:8" ht="12">
      <c r="A1083" s="300">
        <v>43906</v>
      </c>
      <c r="B1083" s="301">
        <v>2</v>
      </c>
      <c r="C1083" s="302">
        <v>1</v>
      </c>
      <c r="D1083" s="302">
        <v>1</v>
      </c>
      <c r="E1083" s="302"/>
      <c r="F1083" s="302">
        <v>1</v>
      </c>
      <c r="H1083" s="154">
        <f t="shared" si="4"/>
        <v>120</v>
      </c>
    </row>
    <row r="1084" spans="1:8" ht="12">
      <c r="A1084" s="300">
        <v>43907</v>
      </c>
      <c r="B1084" s="301">
        <v>3</v>
      </c>
      <c r="C1084" s="302">
        <v>1</v>
      </c>
      <c r="D1084" s="302">
        <v>1</v>
      </c>
      <c r="E1084" s="302"/>
      <c r="F1084" s="302">
        <v>1</v>
      </c>
      <c r="H1084" s="154">
        <f t="shared" si="4"/>
        <v>121</v>
      </c>
    </row>
    <row r="1085" spans="1:8" ht="12">
      <c r="A1085" s="300">
        <v>43908</v>
      </c>
      <c r="B1085" s="301">
        <v>4</v>
      </c>
      <c r="C1085" s="302">
        <v>1</v>
      </c>
      <c r="D1085" s="302">
        <v>1</v>
      </c>
      <c r="E1085" s="302"/>
      <c r="F1085" s="302">
        <v>1</v>
      </c>
      <c r="H1085" s="154">
        <f t="shared" si="4"/>
        <v>122</v>
      </c>
    </row>
    <row r="1086" spans="1:8" ht="12">
      <c r="A1086" s="300">
        <v>43909</v>
      </c>
      <c r="B1086" s="301">
        <v>5</v>
      </c>
      <c r="C1086" s="302">
        <v>1</v>
      </c>
      <c r="D1086" s="302">
        <v>1</v>
      </c>
      <c r="E1086" s="302"/>
      <c r="F1086" s="302">
        <v>1</v>
      </c>
      <c r="H1086" s="154">
        <f t="shared" si="4"/>
        <v>123</v>
      </c>
    </row>
    <row r="1087" spans="1:8" ht="12">
      <c r="A1087" s="300">
        <v>43910</v>
      </c>
      <c r="B1087" s="301">
        <v>6</v>
      </c>
      <c r="C1087" s="302">
        <v>1</v>
      </c>
      <c r="D1087" s="302">
        <v>1</v>
      </c>
      <c r="E1087" s="302"/>
      <c r="F1087" s="302">
        <v>1</v>
      </c>
      <c r="H1087" s="154">
        <f t="shared" si="4"/>
        <v>124</v>
      </c>
    </row>
    <row r="1088" spans="1:8" ht="12">
      <c r="A1088" s="300">
        <v>43911</v>
      </c>
      <c r="B1088" s="301">
        <v>7</v>
      </c>
      <c r="C1088" s="302">
        <v>0</v>
      </c>
      <c r="D1088" s="302">
        <v>1</v>
      </c>
      <c r="E1088" s="302"/>
      <c r="F1088" s="303">
        <v>0</v>
      </c>
      <c r="H1088" s="154">
        <f t="shared" si="4"/>
        <v>124</v>
      </c>
    </row>
    <row r="1089" spans="1:8" ht="12">
      <c r="A1089" s="300">
        <v>43912</v>
      </c>
      <c r="B1089" s="301">
        <v>1</v>
      </c>
      <c r="C1089" s="302">
        <v>0</v>
      </c>
      <c r="D1089" s="302">
        <v>1</v>
      </c>
      <c r="E1089" s="302"/>
      <c r="F1089" s="303">
        <v>0</v>
      </c>
      <c r="H1089" s="154">
        <f t="shared" si="4"/>
        <v>124</v>
      </c>
    </row>
    <row r="1090" spans="1:8" ht="12">
      <c r="A1090" s="300">
        <v>43913</v>
      </c>
      <c r="B1090" s="301">
        <v>2</v>
      </c>
      <c r="C1090" s="302">
        <v>1</v>
      </c>
      <c r="D1090" s="302">
        <v>1</v>
      </c>
      <c r="E1090" s="302"/>
      <c r="F1090" s="302">
        <v>1</v>
      </c>
      <c r="H1090" s="154">
        <f t="shared" si="4"/>
        <v>125</v>
      </c>
    </row>
    <row r="1091" spans="1:8" ht="12">
      <c r="A1091" s="300">
        <v>43914</v>
      </c>
      <c r="B1091" s="301">
        <v>3</v>
      </c>
      <c r="C1091" s="302">
        <v>1</v>
      </c>
      <c r="D1091" s="302">
        <v>1</v>
      </c>
      <c r="E1091" s="302"/>
      <c r="F1091" s="302">
        <v>1</v>
      </c>
      <c r="H1091" s="154">
        <f t="shared" si="4"/>
        <v>126</v>
      </c>
    </row>
    <row r="1092" spans="1:8" ht="12">
      <c r="A1092" s="300">
        <v>43915</v>
      </c>
      <c r="B1092" s="301">
        <v>4</v>
      </c>
      <c r="C1092" s="302">
        <v>1</v>
      </c>
      <c r="D1092" s="302">
        <v>1</v>
      </c>
      <c r="E1092" s="302"/>
      <c r="F1092" s="302">
        <v>1</v>
      </c>
      <c r="H1092" s="154">
        <f t="shared" si="4"/>
        <v>127</v>
      </c>
    </row>
    <row r="1093" spans="1:8" ht="12">
      <c r="A1093" s="300">
        <v>43916</v>
      </c>
      <c r="B1093" s="301">
        <v>5</v>
      </c>
      <c r="C1093" s="302">
        <v>1</v>
      </c>
      <c r="D1093" s="302">
        <v>1</v>
      </c>
      <c r="E1093" s="302"/>
      <c r="F1093" s="302">
        <v>1</v>
      </c>
      <c r="H1093" s="154">
        <f t="shared" si="4"/>
        <v>128</v>
      </c>
    </row>
    <row r="1094" spans="1:8" ht="12">
      <c r="A1094" s="300">
        <v>43917</v>
      </c>
      <c r="B1094" s="301">
        <v>6</v>
      </c>
      <c r="C1094" s="302">
        <v>1</v>
      </c>
      <c r="D1094" s="302">
        <v>1</v>
      </c>
      <c r="E1094" s="302"/>
      <c r="F1094" s="302">
        <v>1</v>
      </c>
      <c r="H1094" s="154">
        <f t="shared" si="4"/>
        <v>129</v>
      </c>
    </row>
    <row r="1095" spans="1:8" ht="12">
      <c r="A1095" s="300">
        <v>43918</v>
      </c>
      <c r="B1095" s="301">
        <v>7</v>
      </c>
      <c r="C1095" s="302">
        <v>0</v>
      </c>
      <c r="D1095" s="302">
        <v>1</v>
      </c>
      <c r="E1095" s="302"/>
      <c r="F1095" s="303">
        <v>0</v>
      </c>
      <c r="H1095" s="154">
        <f t="shared" si="4"/>
        <v>129</v>
      </c>
    </row>
    <row r="1096" spans="1:8" ht="12">
      <c r="A1096" s="300">
        <v>43919</v>
      </c>
      <c r="B1096" s="301">
        <v>1</v>
      </c>
      <c r="C1096" s="302">
        <v>0</v>
      </c>
      <c r="D1096" s="302">
        <v>1</v>
      </c>
      <c r="E1096" s="302"/>
      <c r="F1096" s="303">
        <v>0</v>
      </c>
      <c r="H1096" s="154">
        <f t="shared" si="4"/>
        <v>129</v>
      </c>
    </row>
    <row r="1097" spans="1:8" ht="12">
      <c r="A1097" s="300">
        <v>43920</v>
      </c>
      <c r="B1097" s="301">
        <v>2</v>
      </c>
      <c r="C1097" s="302">
        <v>1</v>
      </c>
      <c r="D1097" s="302">
        <v>1</v>
      </c>
      <c r="E1097" s="302"/>
      <c r="F1097" s="303">
        <v>1</v>
      </c>
      <c r="H1097" s="154">
        <f t="shared" si="4"/>
        <v>130</v>
      </c>
    </row>
    <row r="1098" spans="1:11" ht="12">
      <c r="A1098" s="300">
        <v>43921</v>
      </c>
      <c r="B1098" s="301">
        <v>3</v>
      </c>
      <c r="C1098" s="302">
        <v>1</v>
      </c>
      <c r="D1098" s="302">
        <v>1</v>
      </c>
      <c r="E1098" s="302"/>
      <c r="F1098" s="303">
        <v>1</v>
      </c>
      <c r="G1098" s="154"/>
      <c r="H1098" s="154">
        <f t="shared" si="4"/>
        <v>131</v>
      </c>
      <c r="I1098" s="155" t="s">
        <v>196</v>
      </c>
      <c r="J1098" s="152"/>
      <c r="K1098" s="152"/>
    </row>
    <row r="1099" spans="1:8" ht="12">
      <c r="A1099" s="300">
        <v>43922</v>
      </c>
      <c r="B1099" s="301">
        <v>4</v>
      </c>
      <c r="C1099" s="302">
        <v>1</v>
      </c>
      <c r="D1099" s="302">
        <v>1</v>
      </c>
      <c r="E1099" s="302"/>
      <c r="F1099" s="303">
        <v>1</v>
      </c>
      <c r="H1099" s="154">
        <f t="shared" si="4"/>
        <v>132</v>
      </c>
    </row>
    <row r="1100" spans="1:8" ht="12">
      <c r="A1100" s="300">
        <v>43923</v>
      </c>
      <c r="B1100" s="301">
        <v>5</v>
      </c>
      <c r="C1100" s="302">
        <v>1</v>
      </c>
      <c r="D1100" s="302">
        <v>1</v>
      </c>
      <c r="E1100" s="302"/>
      <c r="F1100" s="303">
        <v>1</v>
      </c>
      <c r="H1100" s="154">
        <f t="shared" si="4"/>
        <v>133</v>
      </c>
    </row>
    <row r="1101" spans="1:8" ht="12">
      <c r="A1101" s="300">
        <v>43924</v>
      </c>
      <c r="B1101" s="301">
        <v>6</v>
      </c>
      <c r="C1101" s="302">
        <v>1</v>
      </c>
      <c r="D1101" s="302">
        <v>1</v>
      </c>
      <c r="E1101" s="302"/>
      <c r="F1101" s="303">
        <v>1</v>
      </c>
      <c r="H1101" s="154">
        <f t="shared" si="4"/>
        <v>134</v>
      </c>
    </row>
    <row r="1102" spans="1:8" ht="12">
      <c r="A1102" s="300">
        <v>43925</v>
      </c>
      <c r="B1102" s="301">
        <v>7</v>
      </c>
      <c r="C1102" s="302">
        <v>0</v>
      </c>
      <c r="D1102" s="302"/>
      <c r="E1102" s="302"/>
      <c r="F1102" s="303">
        <v>0</v>
      </c>
      <c r="H1102" s="154">
        <f t="shared" si="4"/>
        <v>134</v>
      </c>
    </row>
    <row r="1103" spans="1:8" ht="12">
      <c r="A1103" s="300">
        <v>43926</v>
      </c>
      <c r="B1103" s="301">
        <v>1</v>
      </c>
      <c r="C1103" s="302">
        <v>0</v>
      </c>
      <c r="D1103" s="302"/>
      <c r="E1103" s="302"/>
      <c r="F1103" s="303">
        <v>0</v>
      </c>
      <c r="H1103" s="154">
        <f t="shared" si="4"/>
        <v>134</v>
      </c>
    </row>
    <row r="1104" spans="1:8" ht="12">
      <c r="A1104" s="300">
        <v>43927</v>
      </c>
      <c r="B1104" s="301">
        <v>2</v>
      </c>
      <c r="C1104" s="302">
        <v>1</v>
      </c>
      <c r="D1104" s="302"/>
      <c r="E1104" s="302"/>
      <c r="F1104" s="303">
        <v>0</v>
      </c>
      <c r="H1104" s="154">
        <f t="shared" si="4"/>
        <v>134</v>
      </c>
    </row>
    <row r="1105" spans="1:8" ht="12">
      <c r="A1105" s="300">
        <v>43928</v>
      </c>
      <c r="B1105" s="301">
        <v>3</v>
      </c>
      <c r="C1105" s="302">
        <v>1</v>
      </c>
      <c r="D1105" s="302"/>
      <c r="E1105" s="302"/>
      <c r="F1105" s="303">
        <v>0</v>
      </c>
      <c r="H1105" s="154">
        <f t="shared" si="4"/>
        <v>134</v>
      </c>
    </row>
    <row r="1106" spans="1:8" ht="12">
      <c r="A1106" s="300">
        <v>43929</v>
      </c>
      <c r="B1106" s="301">
        <v>4</v>
      </c>
      <c r="C1106" s="302">
        <v>1</v>
      </c>
      <c r="D1106" s="302">
        <v>0</v>
      </c>
      <c r="E1106" s="302"/>
      <c r="F1106" s="303">
        <v>0</v>
      </c>
      <c r="H1106" s="154">
        <f t="shared" si="4"/>
        <v>134</v>
      </c>
    </row>
    <row r="1107" spans="1:8" ht="12">
      <c r="A1107" s="300">
        <v>43930</v>
      </c>
      <c r="B1107" s="301">
        <v>5</v>
      </c>
      <c r="C1107" s="302">
        <v>1</v>
      </c>
      <c r="D1107" s="302">
        <v>0</v>
      </c>
      <c r="E1107" s="302"/>
      <c r="F1107" s="303">
        <v>0</v>
      </c>
      <c r="H1107" s="154">
        <f t="shared" si="4"/>
        <v>134</v>
      </c>
    </row>
    <row r="1108" spans="1:8" ht="12">
      <c r="A1108" s="300">
        <v>43931</v>
      </c>
      <c r="B1108" s="301">
        <v>6</v>
      </c>
      <c r="C1108" s="302">
        <v>1</v>
      </c>
      <c r="D1108" s="302">
        <v>0</v>
      </c>
      <c r="E1108" s="302">
        <v>1</v>
      </c>
      <c r="F1108" s="303">
        <v>0</v>
      </c>
      <c r="H1108" s="154">
        <f t="shared" si="4"/>
        <v>134</v>
      </c>
    </row>
    <row r="1109" spans="1:8" ht="12">
      <c r="A1109" s="300">
        <v>43932</v>
      </c>
      <c r="B1109" s="301">
        <v>7</v>
      </c>
      <c r="C1109" s="302">
        <v>0</v>
      </c>
      <c r="D1109" s="302">
        <v>0</v>
      </c>
      <c r="E1109" s="302"/>
      <c r="F1109" s="303">
        <v>0</v>
      </c>
      <c r="H1109" s="154">
        <f t="shared" si="4"/>
        <v>134</v>
      </c>
    </row>
    <row r="1110" spans="1:8" ht="12">
      <c r="A1110" s="300">
        <v>43933</v>
      </c>
      <c r="B1110" s="301">
        <v>1</v>
      </c>
      <c r="C1110" s="302">
        <v>0</v>
      </c>
      <c r="D1110" s="302">
        <v>0</v>
      </c>
      <c r="E1110" s="302"/>
      <c r="F1110" s="303">
        <v>0</v>
      </c>
      <c r="H1110" s="154">
        <f t="shared" si="4"/>
        <v>134</v>
      </c>
    </row>
    <row r="1111" spans="1:8" ht="12">
      <c r="A1111" s="300">
        <v>43934</v>
      </c>
      <c r="B1111" s="301">
        <v>2</v>
      </c>
      <c r="C1111" s="302">
        <v>1</v>
      </c>
      <c r="D1111" s="302">
        <v>0</v>
      </c>
      <c r="E1111" s="302">
        <v>1</v>
      </c>
      <c r="F1111" s="303">
        <v>0</v>
      </c>
      <c r="H1111" s="154">
        <f t="shared" si="4"/>
        <v>134</v>
      </c>
    </row>
    <row r="1112" spans="1:8" ht="12">
      <c r="A1112" s="300">
        <v>43935</v>
      </c>
      <c r="B1112" s="301">
        <v>3</v>
      </c>
      <c r="C1112" s="302">
        <v>1</v>
      </c>
      <c r="D1112" s="302"/>
      <c r="E1112" s="302"/>
      <c r="F1112" s="303"/>
      <c r="H1112" s="154">
        <f t="shared" si="4"/>
        <v>134</v>
      </c>
    </row>
    <row r="1113" spans="1:8" ht="12">
      <c r="A1113" s="300">
        <v>43936</v>
      </c>
      <c r="B1113" s="301">
        <v>4</v>
      </c>
      <c r="C1113" s="302">
        <v>1</v>
      </c>
      <c r="D1113" s="302"/>
      <c r="E1113" s="302"/>
      <c r="F1113" s="303"/>
      <c r="H1113" s="154">
        <f t="shared" si="4"/>
        <v>134</v>
      </c>
    </row>
    <row r="1114" spans="1:8" ht="12">
      <c r="A1114" s="300">
        <v>43937</v>
      </c>
      <c r="B1114" s="301">
        <v>5</v>
      </c>
      <c r="C1114" s="302">
        <v>1</v>
      </c>
      <c r="D1114" s="302"/>
      <c r="E1114" s="302"/>
      <c r="F1114" s="303"/>
      <c r="H1114" s="154">
        <f t="shared" si="4"/>
        <v>134</v>
      </c>
    </row>
    <row r="1115" spans="1:8" ht="12">
      <c r="A1115" s="300">
        <v>43938</v>
      </c>
      <c r="B1115" s="301">
        <v>6</v>
      </c>
      <c r="C1115" s="302">
        <v>1</v>
      </c>
      <c r="D1115" s="302"/>
      <c r="E1115" s="302"/>
      <c r="F1115" s="303"/>
      <c r="H1115" s="154">
        <f t="shared" si="4"/>
        <v>134</v>
      </c>
    </row>
    <row r="1116" spans="1:8" ht="12">
      <c r="A1116" s="300">
        <v>43939</v>
      </c>
      <c r="B1116" s="301">
        <v>7</v>
      </c>
      <c r="C1116" s="302">
        <v>0</v>
      </c>
      <c r="D1116" s="302"/>
      <c r="E1116" s="302"/>
      <c r="F1116" s="303"/>
      <c r="H1116" s="154">
        <f t="shared" si="4"/>
        <v>134</v>
      </c>
    </row>
    <row r="1117" spans="1:8" ht="12">
      <c r="A1117" s="300">
        <v>43940</v>
      </c>
      <c r="B1117" s="301">
        <v>1</v>
      </c>
      <c r="C1117" s="302">
        <v>0</v>
      </c>
      <c r="D1117" s="302"/>
      <c r="E1117" s="302"/>
      <c r="F1117" s="303"/>
      <c r="H1117" s="154">
        <f t="shared" si="4"/>
        <v>134</v>
      </c>
    </row>
    <row r="1118" spans="1:8" ht="12">
      <c r="A1118" s="300">
        <v>43941</v>
      </c>
      <c r="B1118" s="301">
        <v>2</v>
      </c>
      <c r="C1118" s="302">
        <v>1</v>
      </c>
      <c r="D1118" s="302">
        <v>1</v>
      </c>
      <c r="E1118" s="302"/>
      <c r="F1118" s="303">
        <v>1</v>
      </c>
      <c r="H1118" s="154">
        <f t="shared" si="4"/>
        <v>135</v>
      </c>
    </row>
    <row r="1119" spans="1:8" ht="12">
      <c r="A1119" s="300">
        <v>43942</v>
      </c>
      <c r="B1119" s="301">
        <v>3</v>
      </c>
      <c r="C1119" s="302">
        <v>1</v>
      </c>
      <c r="D1119" s="302">
        <v>1</v>
      </c>
      <c r="E1119" s="302"/>
      <c r="F1119" s="303">
        <v>1</v>
      </c>
      <c r="H1119" s="154">
        <f t="shared" si="4"/>
        <v>136</v>
      </c>
    </row>
    <row r="1120" spans="1:8" ht="12">
      <c r="A1120" s="300">
        <v>43943</v>
      </c>
      <c r="B1120" s="301">
        <v>4</v>
      </c>
      <c r="C1120" s="302">
        <v>1</v>
      </c>
      <c r="D1120" s="302">
        <v>1</v>
      </c>
      <c r="E1120" s="302"/>
      <c r="F1120" s="303">
        <v>1</v>
      </c>
      <c r="H1120" s="154">
        <f t="shared" si="4"/>
        <v>137</v>
      </c>
    </row>
    <row r="1121" spans="1:8" ht="12">
      <c r="A1121" s="300">
        <v>43944</v>
      </c>
      <c r="B1121" s="301">
        <v>5</v>
      </c>
      <c r="C1121" s="302">
        <v>1</v>
      </c>
      <c r="D1121" s="302">
        <v>1</v>
      </c>
      <c r="E1121" s="302"/>
      <c r="F1121" s="303">
        <v>1</v>
      </c>
      <c r="H1121" s="154">
        <f t="shared" si="4"/>
        <v>138</v>
      </c>
    </row>
    <row r="1122" spans="1:8" ht="12">
      <c r="A1122" s="300">
        <v>43945</v>
      </c>
      <c r="B1122" s="301">
        <v>6</v>
      </c>
      <c r="C1122" s="302">
        <v>1</v>
      </c>
      <c r="D1122" s="302">
        <v>1</v>
      </c>
      <c r="E1122" s="302"/>
      <c r="F1122" s="303">
        <v>1</v>
      </c>
      <c r="H1122" s="154">
        <f t="shared" si="4"/>
        <v>139</v>
      </c>
    </row>
    <row r="1123" spans="1:8" ht="12">
      <c r="A1123" s="300">
        <v>43946</v>
      </c>
      <c r="B1123" s="301">
        <v>7</v>
      </c>
      <c r="C1123" s="302">
        <v>0</v>
      </c>
      <c r="D1123" s="302">
        <v>1</v>
      </c>
      <c r="E1123" s="302"/>
      <c r="F1123" s="303"/>
      <c r="H1123" s="154">
        <f t="shared" si="4"/>
        <v>139</v>
      </c>
    </row>
    <row r="1124" spans="1:8" ht="12">
      <c r="A1124" s="300">
        <v>43947</v>
      </c>
      <c r="B1124" s="301">
        <v>1</v>
      </c>
      <c r="C1124" s="302">
        <v>0</v>
      </c>
      <c r="D1124" s="302">
        <v>1</v>
      </c>
      <c r="E1124" s="302"/>
      <c r="F1124" s="303"/>
      <c r="H1124" s="154">
        <f t="shared" si="4"/>
        <v>139</v>
      </c>
    </row>
    <row r="1125" spans="1:8" ht="12">
      <c r="A1125" s="300">
        <v>43948</v>
      </c>
      <c r="B1125" s="301">
        <v>2</v>
      </c>
      <c r="C1125" s="302">
        <v>1</v>
      </c>
      <c r="D1125" s="302">
        <v>1</v>
      </c>
      <c r="E1125" s="302"/>
      <c r="F1125" s="303">
        <v>1</v>
      </c>
      <c r="H1125" s="154">
        <f t="shared" si="4"/>
        <v>140</v>
      </c>
    </row>
    <row r="1126" spans="1:8" ht="12">
      <c r="A1126" s="300">
        <v>43949</v>
      </c>
      <c r="B1126" s="301">
        <v>3</v>
      </c>
      <c r="C1126" s="302">
        <v>1</v>
      </c>
      <c r="D1126" s="302">
        <v>1</v>
      </c>
      <c r="E1126" s="302"/>
      <c r="F1126" s="303">
        <v>1</v>
      </c>
      <c r="H1126" s="154">
        <f t="shared" si="4"/>
        <v>141</v>
      </c>
    </row>
    <row r="1127" spans="1:8" ht="12">
      <c r="A1127" s="300">
        <v>43950</v>
      </c>
      <c r="B1127" s="301">
        <v>4</v>
      </c>
      <c r="C1127" s="302">
        <v>1</v>
      </c>
      <c r="D1127" s="302">
        <v>1</v>
      </c>
      <c r="E1127" s="302"/>
      <c r="F1127" s="303">
        <v>1</v>
      </c>
      <c r="H1127" s="154">
        <f t="shared" si="4"/>
        <v>142</v>
      </c>
    </row>
    <row r="1128" spans="1:8" ht="12">
      <c r="A1128" s="300">
        <v>43951</v>
      </c>
      <c r="B1128" s="301">
        <v>5</v>
      </c>
      <c r="C1128" s="302">
        <v>1</v>
      </c>
      <c r="D1128" s="302">
        <v>1</v>
      </c>
      <c r="E1128" s="302"/>
      <c r="F1128" s="303">
        <v>1</v>
      </c>
      <c r="H1128" s="154">
        <f t="shared" si="4"/>
        <v>143</v>
      </c>
    </row>
    <row r="1129" spans="1:8" ht="12">
      <c r="A1129" s="300">
        <v>43952</v>
      </c>
      <c r="B1129" s="301">
        <v>6</v>
      </c>
      <c r="C1129" s="302">
        <v>1</v>
      </c>
      <c r="D1129" s="302">
        <v>1</v>
      </c>
      <c r="E1129" s="302"/>
      <c r="F1129" s="303">
        <v>1</v>
      </c>
      <c r="H1129" s="154">
        <f t="shared" si="4"/>
        <v>144</v>
      </c>
    </row>
    <row r="1130" spans="1:8" ht="12">
      <c r="A1130" s="300">
        <v>43953</v>
      </c>
      <c r="B1130" s="301">
        <v>7</v>
      </c>
      <c r="C1130" s="302">
        <v>0</v>
      </c>
      <c r="D1130" s="302">
        <v>1</v>
      </c>
      <c r="E1130" s="302"/>
      <c r="F1130" s="303"/>
      <c r="H1130" s="154">
        <f t="shared" si="4"/>
        <v>144</v>
      </c>
    </row>
    <row r="1131" spans="1:8" ht="12">
      <c r="A1131" s="300">
        <v>43954</v>
      </c>
      <c r="B1131" s="301">
        <v>1</v>
      </c>
      <c r="C1131" s="302">
        <v>0</v>
      </c>
      <c r="D1131" s="302">
        <v>1</v>
      </c>
      <c r="E1131" s="302"/>
      <c r="F1131" s="303"/>
      <c r="H1131" s="154">
        <f t="shared" si="4"/>
        <v>144</v>
      </c>
    </row>
    <row r="1132" spans="1:8" ht="12">
      <c r="A1132" s="300">
        <v>43955</v>
      </c>
      <c r="B1132" s="301">
        <v>2</v>
      </c>
      <c r="C1132" s="302">
        <v>1</v>
      </c>
      <c r="D1132" s="302">
        <v>1</v>
      </c>
      <c r="E1132" s="302">
        <v>1</v>
      </c>
      <c r="F1132" s="303">
        <v>0</v>
      </c>
      <c r="H1132" s="154">
        <f t="shared" si="4"/>
        <v>144</v>
      </c>
    </row>
    <row r="1133" spans="1:8" ht="12">
      <c r="A1133" s="300">
        <v>43956</v>
      </c>
      <c r="B1133" s="301">
        <v>3</v>
      </c>
      <c r="C1133" s="302">
        <v>1</v>
      </c>
      <c r="D1133" s="302">
        <v>1</v>
      </c>
      <c r="E1133" s="302"/>
      <c r="F1133" s="303">
        <v>1</v>
      </c>
      <c r="H1133" s="154">
        <f t="shared" si="4"/>
        <v>145</v>
      </c>
    </row>
    <row r="1134" spans="1:8" ht="12">
      <c r="A1134" s="300">
        <v>43957</v>
      </c>
      <c r="B1134" s="301">
        <v>4</v>
      </c>
      <c r="C1134" s="302">
        <v>1</v>
      </c>
      <c r="D1134" s="302">
        <v>1</v>
      </c>
      <c r="E1134" s="302"/>
      <c r="F1134" s="303">
        <v>1</v>
      </c>
      <c r="H1134" s="154">
        <f t="shared" si="4"/>
        <v>146</v>
      </c>
    </row>
    <row r="1135" spans="1:8" ht="12">
      <c r="A1135" s="300">
        <v>43958</v>
      </c>
      <c r="B1135" s="301">
        <v>5</v>
      </c>
      <c r="C1135" s="302">
        <v>1</v>
      </c>
      <c r="D1135" s="302">
        <v>1</v>
      </c>
      <c r="E1135" s="302"/>
      <c r="F1135" s="303">
        <v>1</v>
      </c>
      <c r="H1135" s="154">
        <f t="shared" si="4"/>
        <v>147</v>
      </c>
    </row>
    <row r="1136" spans="1:8" ht="12">
      <c r="A1136" s="300">
        <v>43959</v>
      </c>
      <c r="B1136" s="301">
        <v>6</v>
      </c>
      <c r="C1136" s="302">
        <v>1</v>
      </c>
      <c r="D1136" s="302">
        <v>1</v>
      </c>
      <c r="E1136" s="302"/>
      <c r="F1136" s="303">
        <v>1</v>
      </c>
      <c r="H1136" s="154">
        <f t="shared" si="4"/>
        <v>148</v>
      </c>
    </row>
    <row r="1137" spans="1:8" ht="12">
      <c r="A1137" s="300">
        <v>43960</v>
      </c>
      <c r="B1137" s="301">
        <v>7</v>
      </c>
      <c r="C1137" s="302">
        <v>0</v>
      </c>
      <c r="D1137" s="302">
        <v>1</v>
      </c>
      <c r="E1137" s="302"/>
      <c r="F1137" s="303"/>
      <c r="H1137" s="154">
        <f t="shared" si="4"/>
        <v>148</v>
      </c>
    </row>
    <row r="1138" spans="1:8" ht="12">
      <c r="A1138" s="300">
        <v>43961</v>
      </c>
      <c r="B1138" s="301">
        <v>1</v>
      </c>
      <c r="C1138" s="302">
        <v>0</v>
      </c>
      <c r="D1138" s="302">
        <v>1</v>
      </c>
      <c r="E1138" s="302"/>
      <c r="F1138" s="303"/>
      <c r="H1138" s="154">
        <f t="shared" si="4"/>
        <v>148</v>
      </c>
    </row>
    <row r="1139" spans="1:8" ht="12">
      <c r="A1139" s="300">
        <v>43962</v>
      </c>
      <c r="B1139" s="301">
        <v>2</v>
      </c>
      <c r="C1139" s="302">
        <v>1</v>
      </c>
      <c r="D1139" s="302">
        <v>1</v>
      </c>
      <c r="E1139" s="302"/>
      <c r="F1139" s="303">
        <v>1</v>
      </c>
      <c r="H1139" s="154">
        <f t="shared" si="4"/>
        <v>149</v>
      </c>
    </row>
    <row r="1140" spans="1:8" ht="12">
      <c r="A1140" s="300">
        <v>43963</v>
      </c>
      <c r="B1140" s="301">
        <v>3</v>
      </c>
      <c r="C1140" s="302">
        <v>1</v>
      </c>
      <c r="D1140" s="302">
        <v>1</v>
      </c>
      <c r="E1140" s="302"/>
      <c r="F1140" s="303">
        <v>1</v>
      </c>
      <c r="H1140" s="154">
        <f t="shared" si="4"/>
        <v>150</v>
      </c>
    </row>
    <row r="1141" spans="1:8" ht="12">
      <c r="A1141" s="300">
        <v>43964</v>
      </c>
      <c r="B1141" s="301">
        <v>4</v>
      </c>
      <c r="C1141" s="302">
        <v>1</v>
      </c>
      <c r="D1141" s="302">
        <v>1</v>
      </c>
      <c r="E1141" s="302"/>
      <c r="F1141" s="303">
        <v>1</v>
      </c>
      <c r="H1141" s="154">
        <f t="shared" si="4"/>
        <v>151</v>
      </c>
    </row>
    <row r="1142" spans="1:8" ht="12">
      <c r="A1142" s="300">
        <v>43965</v>
      </c>
      <c r="B1142" s="301">
        <v>5</v>
      </c>
      <c r="C1142" s="302">
        <v>1</v>
      </c>
      <c r="D1142" s="302">
        <v>1</v>
      </c>
      <c r="E1142" s="302"/>
      <c r="F1142" s="303">
        <v>1</v>
      </c>
      <c r="H1142" s="154">
        <f t="shared" si="4"/>
        <v>152</v>
      </c>
    </row>
    <row r="1143" spans="1:8" ht="12">
      <c r="A1143" s="300">
        <v>43966</v>
      </c>
      <c r="B1143" s="301">
        <v>6</v>
      </c>
      <c r="C1143" s="302">
        <v>1</v>
      </c>
      <c r="D1143" s="302">
        <v>1</v>
      </c>
      <c r="E1143" s="302"/>
      <c r="F1143" s="303">
        <v>1</v>
      </c>
      <c r="H1143" s="154">
        <f t="shared" si="4"/>
        <v>153</v>
      </c>
    </row>
    <row r="1144" spans="1:8" ht="12">
      <c r="A1144" s="300">
        <v>43967</v>
      </c>
      <c r="B1144" s="301">
        <v>7</v>
      </c>
      <c r="C1144" s="302">
        <v>0</v>
      </c>
      <c r="D1144" s="302">
        <v>1</v>
      </c>
      <c r="E1144" s="302"/>
      <c r="F1144" s="303"/>
      <c r="H1144" s="154">
        <f aca="true" t="shared" si="5" ref="H1144:H1207">H1143+F1144</f>
        <v>153</v>
      </c>
    </row>
    <row r="1145" spans="1:8" ht="12">
      <c r="A1145" s="300">
        <v>43968</v>
      </c>
      <c r="B1145" s="301">
        <v>1</v>
      </c>
      <c r="C1145" s="302">
        <v>0</v>
      </c>
      <c r="D1145" s="302">
        <v>1</v>
      </c>
      <c r="E1145" s="302"/>
      <c r="F1145" s="303"/>
      <c r="H1145" s="154">
        <f t="shared" si="5"/>
        <v>153</v>
      </c>
    </row>
    <row r="1146" spans="1:8" ht="12">
      <c r="A1146" s="300">
        <v>43969</v>
      </c>
      <c r="B1146" s="301">
        <v>2</v>
      </c>
      <c r="C1146" s="302">
        <v>1</v>
      </c>
      <c r="D1146" s="302">
        <v>1</v>
      </c>
      <c r="E1146" s="302"/>
      <c r="F1146" s="303">
        <v>1</v>
      </c>
      <c r="H1146" s="154">
        <f t="shared" si="5"/>
        <v>154</v>
      </c>
    </row>
    <row r="1147" spans="1:8" ht="12">
      <c r="A1147" s="300">
        <v>43970</v>
      </c>
      <c r="B1147" s="301">
        <v>3</v>
      </c>
      <c r="C1147" s="302">
        <v>1</v>
      </c>
      <c r="D1147" s="302">
        <v>1</v>
      </c>
      <c r="E1147" s="302"/>
      <c r="F1147" s="303">
        <v>1</v>
      </c>
      <c r="H1147" s="154">
        <f t="shared" si="5"/>
        <v>155</v>
      </c>
    </row>
    <row r="1148" spans="1:8" ht="12">
      <c r="A1148" s="300">
        <v>43971</v>
      </c>
      <c r="B1148" s="301">
        <v>4</v>
      </c>
      <c r="C1148" s="302">
        <v>1</v>
      </c>
      <c r="D1148" s="302">
        <v>1</v>
      </c>
      <c r="E1148" s="302"/>
      <c r="F1148" s="303">
        <v>1</v>
      </c>
      <c r="H1148" s="154">
        <f t="shared" si="5"/>
        <v>156</v>
      </c>
    </row>
    <row r="1149" spans="1:8" ht="12">
      <c r="A1149" s="300">
        <v>43972</v>
      </c>
      <c r="B1149" s="301">
        <v>5</v>
      </c>
      <c r="C1149" s="302">
        <v>1</v>
      </c>
      <c r="D1149" s="302">
        <v>1</v>
      </c>
      <c r="E1149" s="302"/>
      <c r="F1149" s="303">
        <v>1</v>
      </c>
      <c r="H1149" s="154">
        <f t="shared" si="5"/>
        <v>157</v>
      </c>
    </row>
    <row r="1150" spans="1:8" ht="12">
      <c r="A1150" s="300">
        <v>43973</v>
      </c>
      <c r="B1150" s="301">
        <v>6</v>
      </c>
      <c r="C1150" s="302">
        <v>1</v>
      </c>
      <c r="D1150" s="302">
        <v>1</v>
      </c>
      <c r="E1150" s="302"/>
      <c r="F1150" s="303">
        <v>1</v>
      </c>
      <c r="H1150" s="154">
        <f t="shared" si="5"/>
        <v>158</v>
      </c>
    </row>
    <row r="1151" spans="1:8" ht="12">
      <c r="A1151" s="300">
        <v>43974</v>
      </c>
      <c r="B1151" s="301">
        <v>7</v>
      </c>
      <c r="C1151" s="302">
        <v>0</v>
      </c>
      <c r="D1151" s="302">
        <v>1</v>
      </c>
      <c r="E1151" s="302"/>
      <c r="F1151" s="303"/>
      <c r="H1151" s="154">
        <f t="shared" si="5"/>
        <v>158</v>
      </c>
    </row>
    <row r="1152" spans="1:8" ht="12">
      <c r="A1152" s="300">
        <v>43975</v>
      </c>
      <c r="B1152" s="301">
        <v>1</v>
      </c>
      <c r="C1152" s="302">
        <v>0</v>
      </c>
      <c r="D1152" s="302">
        <v>1</v>
      </c>
      <c r="E1152" s="302"/>
      <c r="F1152" s="303"/>
      <c r="H1152" s="154">
        <f t="shared" si="5"/>
        <v>158</v>
      </c>
    </row>
    <row r="1153" spans="1:8" ht="12">
      <c r="A1153" s="300">
        <v>43976</v>
      </c>
      <c r="B1153" s="301">
        <v>2</v>
      </c>
      <c r="C1153" s="302">
        <v>1</v>
      </c>
      <c r="D1153" s="302">
        <v>1</v>
      </c>
      <c r="E1153" s="303">
        <v>1</v>
      </c>
      <c r="F1153" s="303"/>
      <c r="H1153" s="154">
        <f t="shared" si="5"/>
        <v>158</v>
      </c>
    </row>
    <row r="1154" spans="1:8" ht="12">
      <c r="A1154" s="300">
        <v>43977</v>
      </c>
      <c r="B1154" s="301">
        <v>3</v>
      </c>
      <c r="C1154" s="302">
        <v>1</v>
      </c>
      <c r="D1154" s="302">
        <v>1</v>
      </c>
      <c r="E1154" s="303">
        <v>1</v>
      </c>
      <c r="F1154" s="303"/>
      <c r="H1154" s="154">
        <f t="shared" si="5"/>
        <v>158</v>
      </c>
    </row>
    <row r="1155" spans="1:8" ht="12">
      <c r="A1155" s="300">
        <v>43978</v>
      </c>
      <c r="B1155" s="301">
        <v>4</v>
      </c>
      <c r="C1155" s="302">
        <v>1</v>
      </c>
      <c r="D1155" s="302">
        <v>1</v>
      </c>
      <c r="E1155" s="303">
        <v>1</v>
      </c>
      <c r="F1155" s="303"/>
      <c r="H1155" s="154">
        <f t="shared" si="5"/>
        <v>158</v>
      </c>
    </row>
    <row r="1156" spans="1:8" ht="12">
      <c r="A1156" s="300">
        <v>43979</v>
      </c>
      <c r="B1156" s="301">
        <v>5</v>
      </c>
      <c r="C1156" s="302">
        <v>1</v>
      </c>
      <c r="D1156" s="302">
        <v>1</v>
      </c>
      <c r="E1156" s="303">
        <v>1</v>
      </c>
      <c r="F1156" s="303"/>
      <c r="H1156" s="154">
        <f t="shared" si="5"/>
        <v>158</v>
      </c>
    </row>
    <row r="1157" spans="1:8" ht="12">
      <c r="A1157" s="300">
        <v>43980</v>
      </c>
      <c r="B1157" s="301">
        <v>6</v>
      </c>
      <c r="C1157" s="302">
        <v>1</v>
      </c>
      <c r="D1157" s="302">
        <v>1</v>
      </c>
      <c r="E1157" s="303">
        <v>1</v>
      </c>
      <c r="F1157" s="303"/>
      <c r="H1157" s="154">
        <f t="shared" si="5"/>
        <v>158</v>
      </c>
    </row>
    <row r="1158" spans="1:8" ht="12">
      <c r="A1158" s="300">
        <v>43981</v>
      </c>
      <c r="B1158" s="301">
        <v>7</v>
      </c>
      <c r="C1158" s="302">
        <v>0</v>
      </c>
      <c r="D1158" s="302">
        <v>1</v>
      </c>
      <c r="E1158" s="302"/>
      <c r="F1158" s="303"/>
      <c r="H1158" s="154">
        <f t="shared" si="5"/>
        <v>158</v>
      </c>
    </row>
    <row r="1159" spans="1:8" ht="12">
      <c r="A1159" s="300">
        <v>43982</v>
      </c>
      <c r="B1159" s="301">
        <v>1</v>
      </c>
      <c r="C1159" s="302">
        <v>0</v>
      </c>
      <c r="D1159" s="302">
        <v>1</v>
      </c>
      <c r="E1159" s="302"/>
      <c r="F1159" s="303"/>
      <c r="H1159" s="154">
        <f t="shared" si="5"/>
        <v>158</v>
      </c>
    </row>
    <row r="1160" spans="1:8" ht="12">
      <c r="A1160" s="300">
        <v>43983</v>
      </c>
      <c r="B1160" s="301">
        <v>2</v>
      </c>
      <c r="C1160" s="302">
        <v>1</v>
      </c>
      <c r="D1160" s="302">
        <v>1</v>
      </c>
      <c r="E1160" s="302"/>
      <c r="F1160" s="303">
        <v>1</v>
      </c>
      <c r="H1160" s="154">
        <f t="shared" si="5"/>
        <v>159</v>
      </c>
    </row>
    <row r="1161" spans="1:8" ht="12">
      <c r="A1161" s="300">
        <v>43984</v>
      </c>
      <c r="B1161" s="301">
        <v>3</v>
      </c>
      <c r="C1161" s="302">
        <v>1</v>
      </c>
      <c r="D1161" s="302">
        <v>1</v>
      </c>
      <c r="E1161" s="302"/>
      <c r="F1161" s="303">
        <v>1</v>
      </c>
      <c r="H1161" s="154">
        <f t="shared" si="5"/>
        <v>160</v>
      </c>
    </row>
    <row r="1162" spans="1:8" ht="12">
      <c r="A1162" s="300">
        <v>43985</v>
      </c>
      <c r="B1162" s="301">
        <v>4</v>
      </c>
      <c r="C1162" s="302">
        <v>1</v>
      </c>
      <c r="D1162" s="302">
        <v>1</v>
      </c>
      <c r="E1162" s="302"/>
      <c r="F1162" s="303">
        <v>1</v>
      </c>
      <c r="H1162" s="154">
        <f t="shared" si="5"/>
        <v>161</v>
      </c>
    </row>
    <row r="1163" spans="1:8" ht="12">
      <c r="A1163" s="300">
        <v>43986</v>
      </c>
      <c r="B1163" s="301">
        <v>5</v>
      </c>
      <c r="C1163" s="302">
        <v>1</v>
      </c>
      <c r="D1163" s="302">
        <v>1</v>
      </c>
      <c r="E1163" s="302"/>
      <c r="F1163" s="303">
        <v>1</v>
      </c>
      <c r="H1163" s="154">
        <f t="shared" si="5"/>
        <v>162</v>
      </c>
    </row>
    <row r="1164" spans="1:8" ht="12">
      <c r="A1164" s="300">
        <v>43987</v>
      </c>
      <c r="B1164" s="301">
        <v>6</v>
      </c>
      <c r="C1164" s="302">
        <v>1</v>
      </c>
      <c r="D1164" s="302">
        <v>1</v>
      </c>
      <c r="E1164" s="302"/>
      <c r="F1164" s="303">
        <v>1</v>
      </c>
      <c r="H1164" s="154">
        <f t="shared" si="5"/>
        <v>163</v>
      </c>
    </row>
    <row r="1165" spans="1:8" ht="12">
      <c r="A1165" s="300">
        <v>43988</v>
      </c>
      <c r="B1165" s="301">
        <v>7</v>
      </c>
      <c r="C1165" s="302">
        <v>0</v>
      </c>
      <c r="D1165" s="302">
        <v>1</v>
      </c>
      <c r="E1165" s="302"/>
      <c r="F1165" s="303"/>
      <c r="H1165" s="154">
        <f t="shared" si="5"/>
        <v>163</v>
      </c>
    </row>
    <row r="1166" spans="1:8" ht="12">
      <c r="A1166" s="300">
        <v>43989</v>
      </c>
      <c r="B1166" s="301">
        <v>1</v>
      </c>
      <c r="C1166" s="302">
        <v>0</v>
      </c>
      <c r="D1166" s="302">
        <v>1</v>
      </c>
      <c r="E1166" s="302"/>
      <c r="F1166" s="303"/>
      <c r="H1166" s="154">
        <f t="shared" si="5"/>
        <v>163</v>
      </c>
    </row>
    <row r="1167" spans="1:8" ht="12">
      <c r="A1167" s="300">
        <v>43990</v>
      </c>
      <c r="B1167" s="301">
        <v>2</v>
      </c>
      <c r="C1167" s="302">
        <v>1</v>
      </c>
      <c r="D1167" s="302">
        <v>1</v>
      </c>
      <c r="E1167" s="302"/>
      <c r="F1167" s="303">
        <v>1</v>
      </c>
      <c r="H1167" s="154">
        <f t="shared" si="5"/>
        <v>164</v>
      </c>
    </row>
    <row r="1168" spans="1:8" ht="12">
      <c r="A1168" s="300">
        <v>43991</v>
      </c>
      <c r="B1168" s="301">
        <v>3</v>
      </c>
      <c r="C1168" s="302">
        <v>1</v>
      </c>
      <c r="D1168" s="302">
        <v>1</v>
      </c>
      <c r="E1168" s="302"/>
      <c r="F1168" s="303">
        <v>1</v>
      </c>
      <c r="H1168" s="154">
        <f t="shared" si="5"/>
        <v>165</v>
      </c>
    </row>
    <row r="1169" spans="1:8" ht="12">
      <c r="A1169" s="300">
        <v>43992</v>
      </c>
      <c r="B1169" s="301">
        <v>4</v>
      </c>
      <c r="C1169" s="302">
        <v>1</v>
      </c>
      <c r="D1169" s="302">
        <v>1</v>
      </c>
      <c r="E1169" s="302"/>
      <c r="F1169" s="303">
        <v>1</v>
      </c>
      <c r="H1169" s="154">
        <f t="shared" si="5"/>
        <v>166</v>
      </c>
    </row>
    <row r="1170" spans="1:8" ht="12">
      <c r="A1170" s="300">
        <v>43993</v>
      </c>
      <c r="B1170" s="301">
        <v>5</v>
      </c>
      <c r="C1170" s="302">
        <v>1</v>
      </c>
      <c r="D1170" s="302">
        <v>1</v>
      </c>
      <c r="E1170" s="302"/>
      <c r="F1170" s="303">
        <v>1</v>
      </c>
      <c r="H1170" s="154">
        <f t="shared" si="5"/>
        <v>167</v>
      </c>
    </row>
    <row r="1171" spans="1:8" ht="12">
      <c r="A1171" s="300">
        <v>43994</v>
      </c>
      <c r="B1171" s="301">
        <v>6</v>
      </c>
      <c r="C1171" s="302">
        <v>1</v>
      </c>
      <c r="D1171" s="302">
        <v>1</v>
      </c>
      <c r="E1171" s="302"/>
      <c r="F1171" s="303">
        <v>1</v>
      </c>
      <c r="H1171" s="154">
        <f t="shared" si="5"/>
        <v>168</v>
      </c>
    </row>
    <row r="1172" spans="1:8" ht="12">
      <c r="A1172" s="300">
        <v>43995</v>
      </c>
      <c r="B1172" s="301">
        <v>7</v>
      </c>
      <c r="C1172" s="302">
        <v>0</v>
      </c>
      <c r="D1172" s="302">
        <v>1</v>
      </c>
      <c r="E1172" s="302"/>
      <c r="F1172" s="303"/>
      <c r="H1172" s="154">
        <f t="shared" si="5"/>
        <v>168</v>
      </c>
    </row>
    <row r="1173" spans="1:8" ht="12">
      <c r="A1173" s="300">
        <v>43996</v>
      </c>
      <c r="B1173" s="301">
        <v>1</v>
      </c>
      <c r="C1173" s="302">
        <v>0</v>
      </c>
      <c r="D1173" s="302">
        <v>1</v>
      </c>
      <c r="E1173" s="302"/>
      <c r="F1173" s="303"/>
      <c r="H1173" s="154">
        <f t="shared" si="5"/>
        <v>168</v>
      </c>
    </row>
    <row r="1174" spans="1:8" ht="12">
      <c r="A1174" s="300">
        <v>43997</v>
      </c>
      <c r="B1174" s="301">
        <v>2</v>
      </c>
      <c r="C1174" s="302">
        <v>1</v>
      </c>
      <c r="D1174" s="302">
        <v>1</v>
      </c>
      <c r="E1174" s="302"/>
      <c r="F1174" s="303">
        <v>1</v>
      </c>
      <c r="H1174" s="154">
        <f t="shared" si="5"/>
        <v>169</v>
      </c>
    </row>
    <row r="1175" spans="1:8" ht="12">
      <c r="A1175" s="300">
        <v>43998</v>
      </c>
      <c r="B1175" s="301">
        <v>3</v>
      </c>
      <c r="C1175" s="302">
        <v>1</v>
      </c>
      <c r="D1175" s="302">
        <v>1</v>
      </c>
      <c r="E1175" s="302"/>
      <c r="F1175" s="303">
        <v>1</v>
      </c>
      <c r="H1175" s="154">
        <f t="shared" si="5"/>
        <v>170</v>
      </c>
    </row>
    <row r="1176" spans="1:8" ht="12">
      <c r="A1176" s="300">
        <v>43999</v>
      </c>
      <c r="B1176" s="301">
        <v>4</v>
      </c>
      <c r="C1176" s="302">
        <v>1</v>
      </c>
      <c r="D1176" s="302">
        <v>1</v>
      </c>
      <c r="E1176" s="302"/>
      <c r="F1176" s="303">
        <v>1</v>
      </c>
      <c r="H1176" s="154">
        <f t="shared" si="5"/>
        <v>171</v>
      </c>
    </row>
    <row r="1177" spans="1:8" ht="12">
      <c r="A1177" s="300">
        <v>44000</v>
      </c>
      <c r="B1177" s="301">
        <v>5</v>
      </c>
      <c r="C1177" s="302">
        <v>1</v>
      </c>
      <c r="D1177" s="302">
        <v>1</v>
      </c>
      <c r="E1177" s="302"/>
      <c r="F1177" s="303">
        <v>1</v>
      </c>
      <c r="H1177" s="154">
        <f t="shared" si="5"/>
        <v>172</v>
      </c>
    </row>
    <row r="1178" spans="1:8" ht="12">
      <c r="A1178" s="300">
        <v>44001</v>
      </c>
      <c r="B1178" s="301">
        <v>6</v>
      </c>
      <c r="C1178" s="302">
        <v>1</v>
      </c>
      <c r="D1178" s="302">
        <v>1</v>
      </c>
      <c r="E1178" s="302"/>
      <c r="F1178" s="303">
        <v>1</v>
      </c>
      <c r="H1178" s="154">
        <f t="shared" si="5"/>
        <v>173</v>
      </c>
    </row>
    <row r="1179" spans="1:8" ht="12">
      <c r="A1179" s="300">
        <v>44002</v>
      </c>
      <c r="B1179" s="301">
        <v>7</v>
      </c>
      <c r="C1179" s="302">
        <v>0</v>
      </c>
      <c r="D1179" s="302">
        <v>1</v>
      </c>
      <c r="E1179" s="302"/>
      <c r="F1179" s="303"/>
      <c r="H1179" s="154">
        <f t="shared" si="5"/>
        <v>173</v>
      </c>
    </row>
    <row r="1180" spans="1:8" ht="12">
      <c r="A1180" s="300">
        <v>44003</v>
      </c>
      <c r="B1180" s="301">
        <v>1</v>
      </c>
      <c r="C1180" s="302">
        <v>0</v>
      </c>
      <c r="D1180" s="302">
        <v>1</v>
      </c>
      <c r="E1180" s="302"/>
      <c r="F1180" s="303"/>
      <c r="H1180" s="154">
        <f t="shared" si="5"/>
        <v>173</v>
      </c>
    </row>
    <row r="1181" spans="1:8" ht="12">
      <c r="A1181" s="300">
        <v>44004</v>
      </c>
      <c r="B1181" s="301">
        <v>2</v>
      </c>
      <c r="C1181" s="302">
        <v>1</v>
      </c>
      <c r="D1181" s="302">
        <v>1</v>
      </c>
      <c r="E1181" s="302"/>
      <c r="F1181" s="303">
        <v>1</v>
      </c>
      <c r="H1181" s="154">
        <f t="shared" si="5"/>
        <v>174</v>
      </c>
    </row>
    <row r="1182" spans="1:8" ht="12">
      <c r="A1182" s="300">
        <v>44005</v>
      </c>
      <c r="B1182" s="301">
        <v>3</v>
      </c>
      <c r="C1182" s="302">
        <v>1</v>
      </c>
      <c r="D1182" s="302">
        <v>1</v>
      </c>
      <c r="E1182" s="302"/>
      <c r="F1182" s="303">
        <v>1</v>
      </c>
      <c r="H1182" s="154">
        <f t="shared" si="5"/>
        <v>175</v>
      </c>
    </row>
    <row r="1183" spans="1:8" ht="12">
      <c r="A1183" s="300">
        <v>44006</v>
      </c>
      <c r="B1183" s="301">
        <v>4</v>
      </c>
      <c r="C1183" s="302">
        <v>1</v>
      </c>
      <c r="D1183" s="302">
        <v>1</v>
      </c>
      <c r="E1183" s="302"/>
      <c r="F1183" s="303">
        <v>1</v>
      </c>
      <c r="H1183" s="154">
        <f t="shared" si="5"/>
        <v>176</v>
      </c>
    </row>
    <row r="1184" spans="1:8" ht="12">
      <c r="A1184" s="300">
        <v>44007</v>
      </c>
      <c r="B1184" s="301">
        <v>5</v>
      </c>
      <c r="C1184" s="302">
        <v>1</v>
      </c>
      <c r="D1184" s="302">
        <v>1</v>
      </c>
      <c r="E1184" s="302"/>
      <c r="F1184" s="303">
        <v>1</v>
      </c>
      <c r="H1184" s="154">
        <f t="shared" si="5"/>
        <v>177</v>
      </c>
    </row>
    <row r="1185" spans="1:8" ht="12">
      <c r="A1185" s="300">
        <v>44008</v>
      </c>
      <c r="B1185" s="301">
        <v>6</v>
      </c>
      <c r="C1185" s="302">
        <v>1</v>
      </c>
      <c r="D1185" s="302">
        <v>1</v>
      </c>
      <c r="E1185" s="302"/>
      <c r="F1185" s="303">
        <v>1</v>
      </c>
      <c r="H1185" s="154">
        <f t="shared" si="5"/>
        <v>178</v>
      </c>
    </row>
    <row r="1186" spans="1:8" ht="12">
      <c r="A1186" s="300">
        <v>44009</v>
      </c>
      <c r="B1186" s="301">
        <v>7</v>
      </c>
      <c r="C1186" s="302">
        <v>0</v>
      </c>
      <c r="D1186" s="302">
        <v>1</v>
      </c>
      <c r="E1186" s="302"/>
      <c r="F1186" s="303"/>
      <c r="H1186" s="154">
        <f t="shared" si="5"/>
        <v>178</v>
      </c>
    </row>
    <row r="1187" spans="1:8" ht="12">
      <c r="A1187" s="300">
        <v>44010</v>
      </c>
      <c r="B1187" s="301">
        <v>1</v>
      </c>
      <c r="C1187" s="302">
        <v>0</v>
      </c>
      <c r="D1187" s="302">
        <v>1</v>
      </c>
      <c r="E1187" s="302"/>
      <c r="F1187" s="303"/>
      <c r="H1187" s="154">
        <f t="shared" si="5"/>
        <v>178</v>
      </c>
    </row>
    <row r="1188" spans="1:8" ht="12">
      <c r="A1188" s="300">
        <v>44011</v>
      </c>
      <c r="B1188" s="301">
        <v>2</v>
      </c>
      <c r="C1188" s="302">
        <v>1</v>
      </c>
      <c r="D1188" s="302">
        <v>1</v>
      </c>
      <c r="E1188" s="302"/>
      <c r="F1188" s="303">
        <v>1</v>
      </c>
      <c r="H1188" s="154">
        <f t="shared" si="5"/>
        <v>179</v>
      </c>
    </row>
    <row r="1189" spans="1:8" ht="12">
      <c r="A1189" s="300">
        <v>44012</v>
      </c>
      <c r="B1189" s="301">
        <v>3</v>
      </c>
      <c r="C1189" s="302">
        <v>1</v>
      </c>
      <c r="D1189" s="302">
        <v>1</v>
      </c>
      <c r="E1189" s="302"/>
      <c r="F1189" s="303">
        <v>1</v>
      </c>
      <c r="H1189" s="154">
        <f t="shared" si="5"/>
        <v>180</v>
      </c>
    </row>
    <row r="1190" spans="1:8" ht="12">
      <c r="A1190" s="300">
        <v>44013</v>
      </c>
      <c r="B1190" s="301">
        <v>4</v>
      </c>
      <c r="C1190" s="302">
        <v>1</v>
      </c>
      <c r="D1190" s="302">
        <v>1</v>
      </c>
      <c r="E1190" s="302"/>
      <c r="F1190" s="303">
        <v>1</v>
      </c>
      <c r="H1190" s="154">
        <f t="shared" si="5"/>
        <v>181</v>
      </c>
    </row>
    <row r="1191" spans="1:8" ht="12">
      <c r="A1191" s="300">
        <v>44014</v>
      </c>
      <c r="B1191" s="301">
        <v>5</v>
      </c>
      <c r="C1191" s="302">
        <v>1</v>
      </c>
      <c r="D1191" s="302">
        <v>1</v>
      </c>
      <c r="E1191" s="302"/>
      <c r="F1191" s="303">
        <v>1</v>
      </c>
      <c r="H1191" s="154">
        <f t="shared" si="5"/>
        <v>182</v>
      </c>
    </row>
    <row r="1192" spans="1:8" ht="12">
      <c r="A1192" s="300">
        <v>44015</v>
      </c>
      <c r="B1192" s="301">
        <v>6</v>
      </c>
      <c r="C1192" s="302">
        <v>1</v>
      </c>
      <c r="D1192" s="302">
        <v>1</v>
      </c>
      <c r="E1192" s="302"/>
      <c r="F1192" s="303">
        <v>1</v>
      </c>
      <c r="H1192" s="154">
        <f t="shared" si="5"/>
        <v>183</v>
      </c>
    </row>
    <row r="1193" spans="1:8" ht="12">
      <c r="A1193" s="300">
        <v>44016</v>
      </c>
      <c r="B1193" s="301">
        <v>7</v>
      </c>
      <c r="C1193" s="302">
        <v>0</v>
      </c>
      <c r="D1193" s="302">
        <v>1</v>
      </c>
      <c r="E1193" s="302"/>
      <c r="F1193" s="303"/>
      <c r="H1193" s="154">
        <f t="shared" si="5"/>
        <v>183</v>
      </c>
    </row>
    <row r="1194" spans="1:8" ht="12">
      <c r="A1194" s="300">
        <v>44017</v>
      </c>
      <c r="B1194" s="301">
        <v>1</v>
      </c>
      <c r="C1194" s="302">
        <v>0</v>
      </c>
      <c r="D1194" s="302">
        <v>1</v>
      </c>
      <c r="E1194" s="302"/>
      <c r="F1194" s="303"/>
      <c r="H1194" s="154">
        <f t="shared" si="5"/>
        <v>183</v>
      </c>
    </row>
    <row r="1195" spans="1:8" ht="12">
      <c r="A1195" s="300">
        <v>44018</v>
      </c>
      <c r="B1195" s="301">
        <v>2</v>
      </c>
      <c r="C1195" s="302">
        <v>1</v>
      </c>
      <c r="D1195" s="302">
        <v>1</v>
      </c>
      <c r="E1195" s="302"/>
      <c r="F1195" s="303">
        <v>1</v>
      </c>
      <c r="H1195" s="154">
        <f t="shared" si="5"/>
        <v>184</v>
      </c>
    </row>
    <row r="1196" spans="1:8" ht="12">
      <c r="A1196" s="300">
        <v>44019</v>
      </c>
      <c r="B1196" s="301">
        <v>3</v>
      </c>
      <c r="C1196" s="302">
        <v>1</v>
      </c>
      <c r="D1196" s="302">
        <v>1</v>
      </c>
      <c r="E1196" s="302"/>
      <c r="F1196" s="303">
        <v>1</v>
      </c>
      <c r="H1196" s="154">
        <f t="shared" si="5"/>
        <v>185</v>
      </c>
    </row>
    <row r="1197" spans="1:8" ht="12">
      <c r="A1197" s="300">
        <v>44020</v>
      </c>
      <c r="B1197" s="301">
        <v>4</v>
      </c>
      <c r="C1197" s="302">
        <v>1</v>
      </c>
      <c r="D1197" s="302">
        <v>1</v>
      </c>
      <c r="E1197" s="302"/>
      <c r="F1197" s="303">
        <v>1</v>
      </c>
      <c r="H1197" s="154">
        <f t="shared" si="5"/>
        <v>186</v>
      </c>
    </row>
    <row r="1198" spans="1:8" ht="12">
      <c r="A1198" s="300">
        <v>44021</v>
      </c>
      <c r="B1198" s="301">
        <v>5</v>
      </c>
      <c r="C1198" s="302">
        <v>1</v>
      </c>
      <c r="D1198" s="302">
        <v>1</v>
      </c>
      <c r="E1198" s="302"/>
      <c r="F1198" s="303">
        <v>1</v>
      </c>
      <c r="H1198" s="154">
        <f t="shared" si="5"/>
        <v>187</v>
      </c>
    </row>
    <row r="1199" spans="1:8" ht="12">
      <c r="A1199" s="300">
        <v>44022</v>
      </c>
      <c r="B1199" s="301">
        <v>6</v>
      </c>
      <c r="C1199" s="302">
        <v>1</v>
      </c>
      <c r="D1199" s="302">
        <v>1</v>
      </c>
      <c r="E1199" s="302"/>
      <c r="F1199" s="303">
        <v>1</v>
      </c>
      <c r="H1199" s="154">
        <f t="shared" si="5"/>
        <v>188</v>
      </c>
    </row>
    <row r="1200" spans="1:8" ht="12">
      <c r="A1200" s="300">
        <v>44023</v>
      </c>
      <c r="B1200" s="301">
        <v>7</v>
      </c>
      <c r="C1200" s="302">
        <v>0</v>
      </c>
      <c r="D1200" s="302">
        <v>1</v>
      </c>
      <c r="E1200" s="302"/>
      <c r="F1200" s="303"/>
      <c r="H1200" s="154">
        <f t="shared" si="5"/>
        <v>188</v>
      </c>
    </row>
    <row r="1201" spans="1:8" ht="12">
      <c r="A1201" s="300">
        <v>44024</v>
      </c>
      <c r="B1201" s="301">
        <v>1</v>
      </c>
      <c r="C1201" s="302">
        <v>0</v>
      </c>
      <c r="D1201" s="302">
        <v>1</v>
      </c>
      <c r="E1201" s="302"/>
      <c r="F1201" s="303"/>
      <c r="H1201" s="154">
        <f t="shared" si="5"/>
        <v>188</v>
      </c>
    </row>
    <row r="1202" spans="1:8" ht="12">
      <c r="A1202" s="300">
        <v>44025</v>
      </c>
      <c r="B1202" s="301">
        <v>2</v>
      </c>
      <c r="C1202" s="302">
        <v>1</v>
      </c>
      <c r="D1202" s="302">
        <v>1</v>
      </c>
      <c r="E1202" s="302"/>
      <c r="F1202" s="303">
        <v>1</v>
      </c>
      <c r="H1202" s="154">
        <f t="shared" si="5"/>
        <v>189</v>
      </c>
    </row>
    <row r="1203" spans="1:8" ht="12">
      <c r="A1203" s="300">
        <v>44026</v>
      </c>
      <c r="B1203" s="301">
        <v>3</v>
      </c>
      <c r="C1203" s="302">
        <v>1</v>
      </c>
      <c r="D1203" s="302">
        <v>1</v>
      </c>
      <c r="E1203" s="302"/>
      <c r="F1203" s="303">
        <v>1</v>
      </c>
      <c r="H1203" s="154">
        <f t="shared" si="5"/>
        <v>190</v>
      </c>
    </row>
    <row r="1204" spans="1:8" ht="12">
      <c r="A1204" s="300">
        <v>44027</v>
      </c>
      <c r="B1204" s="301">
        <v>4</v>
      </c>
      <c r="C1204" s="302">
        <v>1</v>
      </c>
      <c r="D1204" s="302">
        <v>1</v>
      </c>
      <c r="E1204" s="302"/>
      <c r="F1204" s="303">
        <v>1</v>
      </c>
      <c r="H1204" s="154">
        <f t="shared" si="5"/>
        <v>191</v>
      </c>
    </row>
    <row r="1205" spans="1:8" ht="12">
      <c r="A1205" s="300">
        <v>44028</v>
      </c>
      <c r="B1205" s="301">
        <v>5</v>
      </c>
      <c r="C1205" s="302">
        <v>1</v>
      </c>
      <c r="D1205" s="302">
        <v>1</v>
      </c>
      <c r="E1205" s="302"/>
      <c r="F1205" s="303">
        <v>1</v>
      </c>
      <c r="H1205" s="154">
        <f t="shared" si="5"/>
        <v>192</v>
      </c>
    </row>
    <row r="1206" spans="1:8" ht="12.75" thickBot="1">
      <c r="A1206" s="300">
        <v>44029</v>
      </c>
      <c r="B1206" s="305">
        <v>6</v>
      </c>
      <c r="C1206" s="306">
        <v>1</v>
      </c>
      <c r="D1206" s="302">
        <v>1</v>
      </c>
      <c r="E1206" s="306"/>
      <c r="F1206" s="303">
        <v>1</v>
      </c>
      <c r="H1206" s="154">
        <f t="shared" si="5"/>
        <v>193</v>
      </c>
    </row>
    <row r="1207" spans="1:8" ht="12">
      <c r="A1207" s="300">
        <v>44030</v>
      </c>
      <c r="B1207" s="58">
        <f aca="true" t="shared" si="6" ref="B1207:B1212">WEEKDAY(A1207)</f>
        <v>7</v>
      </c>
      <c r="C1207" s="59">
        <f aca="true" t="shared" si="7" ref="C1207:C1212">IF(OR(B1207=7,B1207=1),0,1)</f>
        <v>0</v>
      </c>
      <c r="D1207" s="302">
        <v>1</v>
      </c>
      <c r="F1207" s="147">
        <f>IF(AND(C1207=1,D1207=1,E1207=0),1,0)</f>
        <v>0</v>
      </c>
      <c r="H1207" s="154">
        <f t="shared" si="5"/>
        <v>193</v>
      </c>
    </row>
    <row r="1208" spans="1:13" ht="12">
      <c r="A1208" s="300">
        <v>44031</v>
      </c>
      <c r="B1208" s="58">
        <f t="shared" si="6"/>
        <v>1</v>
      </c>
      <c r="C1208" s="59">
        <f t="shared" si="7"/>
        <v>0</v>
      </c>
      <c r="D1208" s="302">
        <v>1</v>
      </c>
      <c r="F1208" s="147">
        <f>IF(AND(C1208=1,D1208=1,E1208=0),1,0)</f>
        <v>0</v>
      </c>
      <c r="H1208" s="154">
        <f>H1207+F1208</f>
        <v>193</v>
      </c>
      <c r="M1208" s="307"/>
    </row>
    <row r="1209" spans="1:13" ht="12">
      <c r="A1209" s="300">
        <v>44032</v>
      </c>
      <c r="B1209" s="160">
        <f t="shared" si="6"/>
        <v>2</v>
      </c>
      <c r="C1209" s="154">
        <f t="shared" si="7"/>
        <v>1</v>
      </c>
      <c r="D1209" s="302">
        <v>1</v>
      </c>
      <c r="E1209" s="154"/>
      <c r="F1209" s="303">
        <v>1</v>
      </c>
      <c r="G1209" s="154"/>
      <c r="H1209" s="154">
        <f>H1208+F1209</f>
        <v>194</v>
      </c>
      <c r="I1209" s="308"/>
      <c r="J1209" s="309"/>
      <c r="K1209" s="309"/>
      <c r="M1209" s="307"/>
    </row>
    <row r="1210" spans="1:13" ht="26.25">
      <c r="A1210" s="300">
        <v>44033</v>
      </c>
      <c r="B1210" s="58">
        <f t="shared" si="6"/>
        <v>3</v>
      </c>
      <c r="C1210" s="59">
        <f t="shared" si="7"/>
        <v>1</v>
      </c>
      <c r="D1210" s="59">
        <v>0</v>
      </c>
      <c r="F1210" s="303">
        <v>1</v>
      </c>
      <c r="H1210" s="154">
        <f>H1209+F1210</f>
        <v>195</v>
      </c>
      <c r="I1210" s="155" t="s">
        <v>195</v>
      </c>
      <c r="M1210" s="310"/>
    </row>
    <row r="1211" spans="1:13" ht="14.25">
      <c r="A1211" s="300">
        <v>44034</v>
      </c>
      <c r="B1211" s="58">
        <f t="shared" si="6"/>
        <v>4</v>
      </c>
      <c r="C1211" s="59">
        <f t="shared" si="7"/>
        <v>1</v>
      </c>
      <c r="D1211" s="59">
        <v>0</v>
      </c>
      <c r="F1211" s="303"/>
      <c r="H1211" s="154"/>
      <c r="M1211" s="311"/>
    </row>
    <row r="1212" spans="1:13" ht="14.25">
      <c r="A1212" s="300">
        <v>44035</v>
      </c>
      <c r="B1212" s="58">
        <f t="shared" si="6"/>
        <v>5</v>
      </c>
      <c r="C1212" s="59">
        <f t="shared" si="7"/>
        <v>1</v>
      </c>
      <c r="D1212" s="59">
        <v>0</v>
      </c>
      <c r="F1212" s="303"/>
      <c r="H1212" s="154"/>
      <c r="M1212" s="311"/>
    </row>
    <row r="1213" spans="6:13" ht="12">
      <c r="F1213" s="303"/>
      <c r="H1213" s="154"/>
      <c r="M1213" s="312"/>
    </row>
    <row r="1214" spans="8:13" ht="12">
      <c r="H1214" s="154"/>
      <c r="M1214" s="313"/>
    </row>
    <row r="1215" spans="8:13" ht="12">
      <c r="H1215" s="154"/>
      <c r="M1215" s="312"/>
    </row>
    <row r="1216" spans="8:13" ht="14.25">
      <c r="H1216" s="154"/>
      <c r="M1216" s="311"/>
    </row>
    <row r="1217" spans="8:13" ht="12">
      <c r="H1217" s="154"/>
      <c r="M1217" s="312"/>
    </row>
    <row r="1218" spans="8:13" ht="12">
      <c r="H1218" s="154"/>
      <c r="M1218" s="313"/>
    </row>
    <row r="1219" spans="8:13" ht="12">
      <c r="H1219" s="154"/>
      <c r="M1219" s="312"/>
    </row>
    <row r="1220" spans="8:13" ht="14.25">
      <c r="H1220" s="154"/>
      <c r="M1220" s="311"/>
    </row>
    <row r="1221" spans="8:13" ht="12">
      <c r="H1221" s="154"/>
      <c r="M1221" s="312"/>
    </row>
    <row r="1222" spans="8:13" ht="12">
      <c r="H1222" s="154"/>
      <c r="M1222" s="313"/>
    </row>
    <row r="1223" spans="8:13" ht="12">
      <c r="H1223" s="154"/>
      <c r="M1223" s="312"/>
    </row>
    <row r="1224" spans="8:13" ht="12">
      <c r="H1224" s="154"/>
      <c r="M1224" s="312"/>
    </row>
    <row r="1225" spans="8:13" ht="14.25">
      <c r="H1225" s="154"/>
      <c r="M1225" s="311"/>
    </row>
    <row r="1226" spans="8:13" ht="12">
      <c r="H1226" s="154"/>
      <c r="M1226" s="312"/>
    </row>
    <row r="1227" spans="8:13" ht="12">
      <c r="H1227" s="154"/>
      <c r="M1227" s="312"/>
    </row>
    <row r="1228" spans="8:13" ht="12">
      <c r="H1228" s="154"/>
      <c r="M1228" s="312"/>
    </row>
    <row r="1229" spans="8:13" ht="12">
      <c r="H1229" s="154"/>
      <c r="M1229" s="312"/>
    </row>
    <row r="1230" spans="8:13" ht="12">
      <c r="H1230" s="154"/>
      <c r="M1230" s="312"/>
    </row>
    <row r="1231" spans="8:13" ht="12">
      <c r="H1231" s="154"/>
      <c r="M1231" s="312"/>
    </row>
    <row r="1232" spans="8:13" ht="12">
      <c r="H1232" s="154"/>
      <c r="M1232" s="312"/>
    </row>
    <row r="1233" spans="8:13" ht="12">
      <c r="H1233" s="154"/>
      <c r="M1233" s="312"/>
    </row>
    <row r="1234" spans="8:13" ht="12">
      <c r="H1234" s="154"/>
      <c r="M1234" s="312"/>
    </row>
    <row r="1235" spans="8:13" ht="12">
      <c r="H1235" s="154"/>
      <c r="M1235" s="307"/>
    </row>
    <row r="1236" spans="8:13" ht="12">
      <c r="H1236" s="154"/>
      <c r="M1236" s="307"/>
    </row>
    <row r="1237" spans="8:13" ht="12">
      <c r="H1237" s="154"/>
      <c r="M1237" s="307"/>
    </row>
    <row r="1238" spans="8:13" ht="12">
      <c r="H1238" s="154"/>
      <c r="M1238" s="307"/>
    </row>
    <row r="1239" spans="8:13" ht="12">
      <c r="H1239" s="154"/>
      <c r="M1239" s="307"/>
    </row>
    <row r="1240" spans="8:13" ht="12">
      <c r="H1240" s="154"/>
      <c r="M1240" s="307"/>
    </row>
    <row r="1241" spans="8:13" ht="12">
      <c r="H1241" s="154"/>
      <c r="M1241" s="307"/>
    </row>
    <row r="1242" spans="8:13" ht="12">
      <c r="H1242" s="154"/>
      <c r="M1242" s="307"/>
    </row>
    <row r="1243" spans="8:13" ht="12">
      <c r="H1243" s="154"/>
      <c r="M1243" s="307"/>
    </row>
    <row r="1244" spans="8:13" ht="12">
      <c r="H1244" s="154"/>
      <c r="M1244" s="307"/>
    </row>
    <row r="1245" spans="8:13" ht="12">
      <c r="H1245" s="154"/>
      <c r="M1245" s="307"/>
    </row>
    <row r="1246" spans="8:13" ht="12">
      <c r="H1246" s="154"/>
      <c r="M1246" s="307"/>
    </row>
    <row r="1247" spans="8:13" ht="12">
      <c r="H1247" s="154"/>
      <c r="M1247" s="307"/>
    </row>
    <row r="1248" spans="8:13" ht="12">
      <c r="H1248" s="154"/>
      <c r="M1248" s="307"/>
    </row>
    <row r="1249" spans="8:13" ht="12">
      <c r="H1249" s="154"/>
      <c r="M1249" s="307"/>
    </row>
    <row r="1250" spans="8:13" ht="12">
      <c r="H1250" s="154"/>
      <c r="M1250" s="307"/>
    </row>
    <row r="1251" spans="8:13" ht="12">
      <c r="H1251" s="154"/>
      <c r="M1251" s="307"/>
    </row>
    <row r="1252" spans="8:13" ht="12">
      <c r="H1252" s="154"/>
      <c r="M1252" s="307"/>
    </row>
    <row r="1253" spans="8:13" ht="12">
      <c r="H1253" s="154"/>
      <c r="M1253" s="307"/>
    </row>
    <row r="1254" spans="1:13" ht="12">
      <c r="A1254" s="152"/>
      <c r="B1254" s="160"/>
      <c r="C1254" s="154"/>
      <c r="D1254" s="154"/>
      <c r="E1254" s="154"/>
      <c r="G1254" s="154"/>
      <c r="H1254" s="154"/>
      <c r="I1254" s="180"/>
      <c r="J1254" s="152"/>
      <c r="K1254" s="152"/>
      <c r="M1254" s="307"/>
    </row>
    <row r="1255" spans="8:13" ht="12">
      <c r="H1255" s="154"/>
      <c r="M1255" s="307"/>
    </row>
    <row r="1256" spans="8:13" ht="12">
      <c r="H1256" s="154"/>
      <c r="M1256" s="307"/>
    </row>
    <row r="1257" spans="8:13" ht="12">
      <c r="H1257" s="154"/>
      <c r="M1257" s="307"/>
    </row>
    <row r="1258" spans="8:13" ht="14.25">
      <c r="H1258" s="154"/>
      <c r="M1258" s="314"/>
    </row>
    <row r="1259" spans="8:13" ht="12">
      <c r="H1259" s="154"/>
      <c r="M1259" s="307"/>
    </row>
    <row r="1260" spans="8:13" ht="12">
      <c r="H1260" s="154"/>
      <c r="M1260" s="307"/>
    </row>
    <row r="1261" spans="8:13" ht="12">
      <c r="H1261" s="154"/>
      <c r="M1261" s="307"/>
    </row>
    <row r="1262" spans="8:13" ht="12">
      <c r="H1262" s="154"/>
      <c r="M1262" s="307"/>
    </row>
    <row r="1263" spans="8:13" ht="12">
      <c r="H1263" s="154"/>
      <c r="M1263" s="307"/>
    </row>
    <row r="1264" spans="8:13" ht="12">
      <c r="H1264" s="154"/>
      <c r="M1264" s="307"/>
    </row>
    <row r="1265" spans="8:13" ht="12">
      <c r="H1265" s="154"/>
      <c r="M1265" s="307"/>
    </row>
    <row r="1266" spans="8:13" ht="12">
      <c r="H1266" s="154"/>
      <c r="M1266" s="307"/>
    </row>
    <row r="1267" spans="8:13" ht="12">
      <c r="H1267" s="154"/>
      <c r="M1267" s="307"/>
    </row>
    <row r="1268" spans="8:13" ht="12">
      <c r="H1268" s="154"/>
      <c r="M1268" s="307"/>
    </row>
    <row r="1269" spans="8:13" ht="12">
      <c r="H1269" s="154"/>
      <c r="M1269" s="307"/>
    </row>
    <row r="1270" spans="8:13" ht="12">
      <c r="H1270" s="154"/>
      <c r="M1270" s="307"/>
    </row>
    <row r="1271" spans="8:13" ht="12">
      <c r="H1271" s="154"/>
      <c r="M1271" s="307"/>
    </row>
    <row r="1272" spans="8:13" ht="12">
      <c r="H1272" s="154"/>
      <c r="M1272" s="307"/>
    </row>
    <row r="1273" spans="8:13" ht="12">
      <c r="H1273" s="154"/>
      <c r="M1273" s="307"/>
    </row>
    <row r="1274" spans="8:13" ht="12">
      <c r="H1274" s="154"/>
      <c r="M1274" s="307"/>
    </row>
    <row r="1275" spans="8:13" ht="12">
      <c r="H1275" s="154"/>
      <c r="M1275" s="307"/>
    </row>
    <row r="1276" spans="8:13" ht="12">
      <c r="H1276" s="154"/>
      <c r="M1276" s="307"/>
    </row>
    <row r="1277" spans="8:13" ht="12">
      <c r="H1277" s="154"/>
      <c r="M1277" s="307"/>
    </row>
    <row r="1278" spans="8:13" ht="12">
      <c r="H1278" s="154"/>
      <c r="M1278" s="307"/>
    </row>
    <row r="1279" spans="8:13" ht="12">
      <c r="H1279" s="154"/>
      <c r="M1279" s="307"/>
    </row>
    <row r="1280" spans="8:13" ht="12">
      <c r="H1280" s="154"/>
      <c r="M1280" s="307"/>
    </row>
    <row r="1281" spans="8:13" ht="12">
      <c r="H1281" s="154"/>
      <c r="M1281" s="307"/>
    </row>
    <row r="1282" spans="8:13" ht="12">
      <c r="H1282" s="154"/>
      <c r="M1282" s="307"/>
    </row>
    <row r="1283" spans="8:13" ht="12">
      <c r="H1283" s="154"/>
      <c r="M1283" s="307"/>
    </row>
    <row r="1284" spans="8:13" ht="12">
      <c r="H1284" s="154"/>
      <c r="M1284" s="307"/>
    </row>
    <row r="1285" spans="8:13" ht="12">
      <c r="H1285" s="154"/>
      <c r="M1285" s="307"/>
    </row>
    <row r="1286" spans="8:13" ht="12">
      <c r="H1286" s="154"/>
      <c r="M1286" s="307"/>
    </row>
    <row r="1287" spans="8:13" ht="12">
      <c r="H1287" s="154"/>
      <c r="M1287" s="307"/>
    </row>
    <row r="1288" spans="8:13" ht="12">
      <c r="H1288" s="154"/>
      <c r="M1288" s="307"/>
    </row>
    <row r="1289" spans="8:13" ht="12">
      <c r="H1289" s="154"/>
      <c r="M1289" s="307"/>
    </row>
    <row r="1290" spans="8:13" ht="12">
      <c r="H1290" s="154"/>
      <c r="M1290" s="307"/>
    </row>
    <row r="1291" spans="8:13" ht="12">
      <c r="H1291" s="154"/>
      <c r="M1291" s="307"/>
    </row>
    <row r="1292" spans="8:13" ht="12">
      <c r="H1292" s="154"/>
      <c r="M1292" s="307"/>
    </row>
    <row r="1293" spans="8:13" ht="12">
      <c r="H1293" s="154"/>
      <c r="M1293" s="307"/>
    </row>
    <row r="1294" spans="8:13" ht="12">
      <c r="H1294" s="154"/>
      <c r="M1294" s="307"/>
    </row>
    <row r="1295" spans="8:13" ht="12">
      <c r="H1295" s="154"/>
      <c r="M1295" s="307"/>
    </row>
    <row r="1296" spans="8:13" ht="12">
      <c r="H1296" s="154"/>
      <c r="M1296" s="307"/>
    </row>
    <row r="1297" spans="8:13" ht="12">
      <c r="H1297" s="154"/>
      <c r="M1297" s="307"/>
    </row>
    <row r="1298" spans="8:13" ht="12">
      <c r="H1298" s="154"/>
      <c r="M1298" s="307"/>
    </row>
    <row r="1299" spans="8:13" ht="12">
      <c r="H1299" s="154"/>
      <c r="M1299" s="307"/>
    </row>
    <row r="1300" spans="1:13" ht="12">
      <c r="A1300" s="152"/>
      <c r="B1300" s="160"/>
      <c r="C1300" s="154"/>
      <c r="D1300" s="154"/>
      <c r="E1300" s="154"/>
      <c r="G1300" s="154"/>
      <c r="H1300" s="154"/>
      <c r="I1300" s="155"/>
      <c r="J1300" s="152"/>
      <c r="K1300" s="152"/>
      <c r="M1300" s="307"/>
    </row>
    <row r="1301" spans="8:13" ht="12">
      <c r="H1301" s="154"/>
      <c r="M1301" s="307"/>
    </row>
    <row r="1302" spans="8:13" ht="12">
      <c r="H1302" s="154"/>
      <c r="M1302" s="307"/>
    </row>
    <row r="1303" spans="8:13" ht="12">
      <c r="H1303" s="154"/>
      <c r="M1303" s="307"/>
    </row>
    <row r="1304" spans="8:13" ht="12">
      <c r="H1304" s="154"/>
      <c r="M1304" s="307"/>
    </row>
    <row r="1305" spans="8:13" ht="12">
      <c r="H1305" s="154"/>
      <c r="M1305" s="307"/>
    </row>
    <row r="1306" spans="8:13" ht="12">
      <c r="H1306" s="154"/>
      <c r="M1306" s="307"/>
    </row>
    <row r="1307" spans="8:13" ht="12">
      <c r="H1307" s="154"/>
      <c r="M1307" s="307"/>
    </row>
    <row r="1308" spans="8:13" ht="12">
      <c r="H1308" s="154"/>
      <c r="M1308" s="307"/>
    </row>
    <row r="1309" spans="8:13" ht="12">
      <c r="H1309" s="154"/>
      <c r="M1309" s="307"/>
    </row>
    <row r="1310" spans="1:13" ht="12">
      <c r="A1310" s="152"/>
      <c r="B1310" s="160"/>
      <c r="C1310" s="154"/>
      <c r="D1310" s="154"/>
      <c r="E1310" s="154"/>
      <c r="G1310" s="154"/>
      <c r="H1310" s="154"/>
      <c r="I1310" s="155"/>
      <c r="J1310" s="152"/>
      <c r="K1310" s="152"/>
      <c r="M1310" s="307"/>
    </row>
    <row r="1311" spans="8:13" ht="12">
      <c r="H1311" s="154"/>
      <c r="M1311" s="307"/>
    </row>
    <row r="1312" spans="8:13" ht="12">
      <c r="H1312" s="154"/>
      <c r="M1312" s="307"/>
    </row>
    <row r="1313" spans="8:13" ht="12">
      <c r="H1313" s="154"/>
      <c r="M1313" s="307"/>
    </row>
    <row r="1314" spans="8:13" ht="12">
      <c r="H1314" s="154"/>
      <c r="M1314" s="307"/>
    </row>
    <row r="1315" spans="8:13" ht="12">
      <c r="H1315" s="154"/>
      <c r="M1315" s="307"/>
    </row>
    <row r="1316" spans="8:13" ht="12">
      <c r="H1316" s="154"/>
      <c r="M1316" s="307"/>
    </row>
    <row r="1317" spans="8:13" ht="12">
      <c r="H1317" s="154"/>
      <c r="M1317" s="307"/>
    </row>
    <row r="1318" spans="8:13" ht="12">
      <c r="H1318" s="154"/>
      <c r="M1318" s="307"/>
    </row>
    <row r="1319" spans="8:13" ht="12">
      <c r="H1319" s="154"/>
      <c r="M1319" s="307"/>
    </row>
    <row r="1320" spans="8:13" ht="12">
      <c r="H1320" s="154"/>
      <c r="M1320" s="307"/>
    </row>
    <row r="1321" spans="8:13" ht="12">
      <c r="H1321" s="154"/>
      <c r="M1321" s="307"/>
    </row>
    <row r="1322" spans="8:13" ht="12">
      <c r="H1322" s="154"/>
      <c r="M1322" s="307"/>
    </row>
    <row r="1323" spans="8:13" ht="12">
      <c r="H1323" s="154"/>
      <c r="M1323" s="307"/>
    </row>
    <row r="1324" spans="8:13" ht="12">
      <c r="H1324" s="154"/>
      <c r="M1324" s="307"/>
    </row>
    <row r="1325" spans="8:13" ht="12">
      <c r="H1325" s="154"/>
      <c r="M1325" s="307"/>
    </row>
    <row r="1326" spans="8:13" ht="12">
      <c r="H1326" s="154"/>
      <c r="M1326" s="307"/>
    </row>
    <row r="1327" spans="8:13" ht="12">
      <c r="H1327" s="154"/>
      <c r="M1327" s="307"/>
    </row>
    <row r="1328" spans="8:13" ht="12">
      <c r="H1328" s="154"/>
      <c r="M1328" s="307"/>
    </row>
    <row r="1329" spans="8:13" ht="12">
      <c r="H1329" s="154"/>
      <c r="M1329" s="307"/>
    </row>
    <row r="1330" spans="8:13" ht="12">
      <c r="H1330" s="154"/>
      <c r="M1330" s="307"/>
    </row>
    <row r="1331" spans="8:13" ht="12">
      <c r="H1331" s="154"/>
      <c r="M1331" s="307"/>
    </row>
    <row r="1332" spans="8:13" ht="12">
      <c r="H1332" s="154"/>
      <c r="M1332" s="307"/>
    </row>
    <row r="1333" spans="8:13" ht="12">
      <c r="H1333" s="154"/>
      <c r="M1333" s="307"/>
    </row>
    <row r="1334" spans="8:13" ht="12">
      <c r="H1334" s="154"/>
      <c r="M1334" s="307"/>
    </row>
    <row r="1335" spans="8:13" ht="12">
      <c r="H1335" s="154"/>
      <c r="M1335" s="307"/>
    </row>
    <row r="1336" spans="8:13" ht="12">
      <c r="H1336" s="154"/>
      <c r="M1336" s="307"/>
    </row>
    <row r="1337" spans="8:13" ht="12">
      <c r="H1337" s="154"/>
      <c r="M1337" s="307"/>
    </row>
    <row r="1338" spans="8:13" ht="12">
      <c r="H1338" s="154"/>
      <c r="M1338" s="307"/>
    </row>
    <row r="1339" spans="8:13" ht="12">
      <c r="H1339" s="154"/>
      <c r="M1339" s="307"/>
    </row>
    <row r="1340" spans="8:13" ht="12">
      <c r="H1340" s="154"/>
      <c r="M1340" s="307"/>
    </row>
    <row r="1341" spans="8:13" ht="12">
      <c r="H1341" s="154"/>
      <c r="M1341" s="307"/>
    </row>
    <row r="1342" spans="8:13" ht="12">
      <c r="H1342" s="154"/>
      <c r="M1342" s="307"/>
    </row>
    <row r="1343" spans="8:13" ht="12">
      <c r="H1343" s="154"/>
      <c r="M1343" s="307"/>
    </row>
    <row r="1344" spans="8:13" ht="12">
      <c r="H1344" s="154"/>
      <c r="M1344" s="307"/>
    </row>
    <row r="1345" spans="8:13" ht="12">
      <c r="H1345" s="154"/>
      <c r="M1345" s="307"/>
    </row>
    <row r="1346" spans="8:13" ht="12">
      <c r="H1346" s="154"/>
      <c r="M1346" s="307"/>
    </row>
    <row r="1347" spans="8:13" ht="12">
      <c r="H1347" s="154"/>
      <c r="M1347" s="307"/>
    </row>
    <row r="1348" spans="8:13" ht="12">
      <c r="H1348" s="154"/>
      <c r="M1348" s="307"/>
    </row>
    <row r="1349" spans="8:13" ht="12">
      <c r="H1349" s="154"/>
      <c r="M1349" s="307"/>
    </row>
    <row r="1350" spans="8:13" ht="12">
      <c r="H1350" s="154"/>
      <c r="M1350" s="307"/>
    </row>
    <row r="1351" spans="8:13" ht="12">
      <c r="H1351" s="154"/>
      <c r="M1351" s="307"/>
    </row>
    <row r="1352" spans="8:13" ht="12">
      <c r="H1352" s="154"/>
      <c r="M1352" s="307"/>
    </row>
    <row r="1353" spans="8:13" ht="12">
      <c r="H1353" s="154"/>
      <c r="M1353" s="307"/>
    </row>
    <row r="1354" spans="8:13" ht="12">
      <c r="H1354" s="154"/>
      <c r="M1354" s="307"/>
    </row>
    <row r="1355" spans="8:13" ht="12">
      <c r="H1355" s="154"/>
      <c r="M1355" s="307"/>
    </row>
    <row r="1356" spans="8:13" ht="12">
      <c r="H1356" s="154"/>
      <c r="M1356" s="307"/>
    </row>
    <row r="1357" spans="8:13" ht="12">
      <c r="H1357" s="154"/>
      <c r="M1357" s="307"/>
    </row>
    <row r="1358" spans="8:13" ht="12">
      <c r="H1358" s="154"/>
      <c r="M1358" s="307"/>
    </row>
    <row r="1359" spans="8:13" ht="12">
      <c r="H1359" s="154"/>
      <c r="M1359" s="307"/>
    </row>
    <row r="1360" spans="8:13" ht="12">
      <c r="H1360" s="154"/>
      <c r="M1360" s="307"/>
    </row>
    <row r="1361" spans="1:13" ht="12">
      <c r="A1361" s="152"/>
      <c r="B1361" s="160"/>
      <c r="C1361" s="154"/>
      <c r="D1361" s="154"/>
      <c r="E1361" s="154"/>
      <c r="G1361" s="154"/>
      <c r="H1361" s="154"/>
      <c r="I1361" s="155"/>
      <c r="J1361" s="152"/>
      <c r="K1361" s="152"/>
      <c r="M1361" s="307"/>
    </row>
    <row r="1362" spans="8:13" ht="12">
      <c r="H1362" s="154"/>
      <c r="M1362" s="307"/>
    </row>
    <row r="1363" spans="8:13" ht="12">
      <c r="H1363" s="154"/>
      <c r="M1363" s="307"/>
    </row>
    <row r="1364" spans="8:13" ht="12">
      <c r="H1364" s="154"/>
      <c r="M1364" s="307"/>
    </row>
    <row r="1365" spans="8:13" ht="12">
      <c r="H1365" s="154"/>
      <c r="M1365" s="307"/>
    </row>
    <row r="1366" spans="5:13" ht="12">
      <c r="E1366" s="179"/>
      <c r="H1366" s="154"/>
      <c r="M1366" s="307"/>
    </row>
    <row r="1367" spans="5:13" ht="12">
      <c r="E1367" s="179"/>
      <c r="H1367" s="154"/>
      <c r="M1367" s="307"/>
    </row>
    <row r="1368" spans="8:13" ht="12">
      <c r="H1368" s="154"/>
      <c r="M1368" s="307"/>
    </row>
    <row r="1369" spans="8:13" ht="12">
      <c r="H1369" s="154"/>
      <c r="M1369" s="307"/>
    </row>
    <row r="1370" spans="8:13" ht="12">
      <c r="H1370" s="154"/>
      <c r="M1370" s="307"/>
    </row>
    <row r="1371" spans="8:13" ht="12">
      <c r="H1371" s="154"/>
      <c r="M1371" s="307"/>
    </row>
    <row r="1372" spans="8:13" ht="12">
      <c r="H1372" s="154"/>
      <c r="M1372" s="307"/>
    </row>
    <row r="1373" spans="5:13" ht="12">
      <c r="E1373" s="179"/>
      <c r="H1373" s="154"/>
      <c r="M1373" s="307"/>
    </row>
    <row r="1374" spans="1:13" ht="12">
      <c r="A1374" s="152"/>
      <c r="B1374" s="160"/>
      <c r="C1374" s="154"/>
      <c r="D1374" s="154"/>
      <c r="E1374" s="154"/>
      <c r="G1374" s="154"/>
      <c r="H1374" s="154"/>
      <c r="I1374" s="155"/>
      <c r="J1374" s="152"/>
      <c r="K1374" s="152"/>
      <c r="M1374" s="307"/>
    </row>
    <row r="1375" spans="8:13" ht="12">
      <c r="H1375" s="154"/>
      <c r="M1375" s="307"/>
    </row>
    <row r="1376" spans="8:13" ht="12">
      <c r="H1376" s="154"/>
      <c r="M1376" s="307"/>
    </row>
    <row r="1377" spans="8:13" ht="12">
      <c r="H1377" s="154"/>
      <c r="M1377" s="307"/>
    </row>
    <row r="1378" spans="8:13" ht="12">
      <c r="H1378" s="154"/>
      <c r="M1378" s="307"/>
    </row>
    <row r="1379" spans="8:13" ht="12">
      <c r="H1379" s="154"/>
      <c r="M1379" s="307"/>
    </row>
    <row r="1380" spans="8:13" ht="12">
      <c r="H1380" s="154"/>
      <c r="M1380" s="307"/>
    </row>
    <row r="1381" spans="8:13" ht="12">
      <c r="H1381" s="154"/>
      <c r="M1381" s="307"/>
    </row>
    <row r="1382" spans="8:13" ht="12">
      <c r="H1382" s="154"/>
      <c r="M1382" s="307"/>
    </row>
    <row r="1383" spans="8:13" ht="12">
      <c r="H1383" s="154"/>
      <c r="M1383" s="307"/>
    </row>
    <row r="1384" spans="8:13" ht="12">
      <c r="H1384" s="154"/>
      <c r="M1384" s="307"/>
    </row>
    <row r="1385" spans="8:13" ht="12">
      <c r="H1385" s="154"/>
      <c r="M1385" s="307"/>
    </row>
    <row r="1386" spans="8:13" ht="12">
      <c r="H1386" s="154"/>
      <c r="M1386" s="307"/>
    </row>
    <row r="1387" spans="8:13" ht="12">
      <c r="H1387" s="154"/>
      <c r="M1387" s="307"/>
    </row>
    <row r="1388" spans="8:13" ht="12">
      <c r="H1388" s="154"/>
      <c r="M1388" s="307"/>
    </row>
    <row r="1389" spans="8:13" ht="12">
      <c r="H1389" s="154"/>
      <c r="M1389" s="307"/>
    </row>
    <row r="1390" spans="8:13" ht="12">
      <c r="H1390" s="154"/>
      <c r="M1390" s="307"/>
    </row>
    <row r="1391" spans="8:13" ht="12">
      <c r="H1391" s="154"/>
      <c r="M1391" s="307"/>
    </row>
    <row r="1392" spans="8:13" ht="12">
      <c r="H1392" s="154"/>
      <c r="M1392" s="307"/>
    </row>
    <row r="1393" spans="8:13" ht="12">
      <c r="H1393" s="154"/>
      <c r="M1393" s="307"/>
    </row>
    <row r="1394" spans="8:13" ht="12">
      <c r="H1394" s="154"/>
      <c r="M1394" s="307"/>
    </row>
    <row r="1395" spans="8:13" ht="12">
      <c r="H1395" s="154"/>
      <c r="M1395" s="307"/>
    </row>
    <row r="1396" spans="8:13" ht="12">
      <c r="H1396" s="154"/>
      <c r="M1396" s="307"/>
    </row>
    <row r="1397" spans="8:13" ht="12">
      <c r="H1397" s="154"/>
      <c r="M1397" s="307"/>
    </row>
    <row r="1398" spans="8:13" ht="12">
      <c r="H1398" s="154"/>
      <c r="M1398" s="307"/>
    </row>
    <row r="1399" spans="8:13" ht="12">
      <c r="H1399" s="154"/>
      <c r="M1399" s="307"/>
    </row>
    <row r="1400" spans="8:13" ht="18">
      <c r="H1400" s="154"/>
      <c r="M1400" s="315"/>
    </row>
    <row r="1401" spans="8:13" ht="14.25">
      <c r="H1401" s="154"/>
      <c r="M1401" s="311"/>
    </row>
    <row r="1402" spans="8:13" ht="12">
      <c r="H1402" s="154"/>
      <c r="M1402" s="312"/>
    </row>
    <row r="1403" spans="8:13" ht="12">
      <c r="H1403" s="154"/>
      <c r="M1403" s="313"/>
    </row>
    <row r="1404" spans="8:13" ht="12">
      <c r="H1404" s="154"/>
      <c r="M1404" s="312"/>
    </row>
    <row r="1405" spans="8:13" ht="14.25">
      <c r="H1405" s="154"/>
      <c r="M1405" s="311"/>
    </row>
    <row r="1406" spans="8:13" ht="12">
      <c r="H1406" s="154"/>
      <c r="M1406" s="312"/>
    </row>
    <row r="1407" spans="8:13" ht="12">
      <c r="H1407" s="154"/>
      <c r="M1407" s="313"/>
    </row>
    <row r="1408" spans="8:13" ht="12">
      <c r="H1408" s="154"/>
      <c r="M1408" s="312"/>
    </row>
    <row r="1409" spans="8:13" ht="14.25">
      <c r="H1409" s="154"/>
      <c r="M1409" s="311"/>
    </row>
    <row r="1410" spans="8:13" ht="12">
      <c r="H1410" s="154"/>
      <c r="M1410" s="312"/>
    </row>
    <row r="1411" spans="8:13" ht="12">
      <c r="H1411" s="154"/>
      <c r="M1411" s="313"/>
    </row>
    <row r="1412" spans="1:13" ht="12">
      <c r="A1412" s="152"/>
      <c r="B1412" s="160"/>
      <c r="C1412" s="154"/>
      <c r="D1412" s="154"/>
      <c r="E1412" s="154"/>
      <c r="G1412" s="154"/>
      <c r="H1412" s="154"/>
      <c r="I1412" s="155"/>
      <c r="J1412" s="152"/>
      <c r="K1412" s="152"/>
      <c r="M1412" s="312"/>
    </row>
    <row r="1413" spans="8:13" ht="12">
      <c r="H1413" s="154"/>
      <c r="M1413" s="312"/>
    </row>
    <row r="1414" spans="8:13" ht="14.25">
      <c r="H1414" s="154"/>
      <c r="M1414" s="311"/>
    </row>
    <row r="1415" spans="8:13" ht="12">
      <c r="H1415" s="154"/>
      <c r="M1415" s="312"/>
    </row>
    <row r="1416" spans="8:13" ht="12">
      <c r="H1416" s="154"/>
      <c r="M1416" s="312"/>
    </row>
    <row r="1417" spans="8:13" ht="12">
      <c r="H1417" s="154"/>
      <c r="M1417" s="312"/>
    </row>
    <row r="1418" spans="8:13" ht="12">
      <c r="H1418" s="154"/>
      <c r="M1418" s="312"/>
    </row>
    <row r="1419" spans="8:13" ht="12">
      <c r="H1419" s="154"/>
      <c r="M1419" s="312"/>
    </row>
    <row r="1420" spans="8:13" ht="12">
      <c r="H1420" s="154"/>
      <c r="M1420" s="312"/>
    </row>
    <row r="1421" spans="8:13" ht="12">
      <c r="H1421" s="154"/>
      <c r="M1421" s="312"/>
    </row>
    <row r="1422" spans="1:13" ht="12">
      <c r="A1422" s="152"/>
      <c r="B1422" s="160"/>
      <c r="C1422" s="154"/>
      <c r="D1422" s="154"/>
      <c r="E1422" s="154"/>
      <c r="G1422" s="154"/>
      <c r="H1422" s="154"/>
      <c r="I1422" s="155"/>
      <c r="J1422" s="152"/>
      <c r="K1422" s="152"/>
      <c r="M1422" s="312"/>
    </row>
    <row r="1423" spans="8:13" ht="12">
      <c r="H1423" s="154"/>
      <c r="M1423" s="307"/>
    </row>
    <row r="1424" spans="8:13" ht="12">
      <c r="H1424" s="154"/>
      <c r="M1424" s="307"/>
    </row>
    <row r="1425" spans="8:13" ht="12">
      <c r="H1425" s="154"/>
      <c r="M1425" s="307"/>
    </row>
    <row r="1426" spans="8:13" ht="12">
      <c r="H1426" s="154"/>
      <c r="M1426" s="307"/>
    </row>
    <row r="1427" spans="8:13" ht="12">
      <c r="H1427" s="154"/>
      <c r="M1427" s="307"/>
    </row>
    <row r="1428" spans="8:13" ht="12">
      <c r="H1428" s="154"/>
      <c r="M1428" s="307"/>
    </row>
    <row r="1429" spans="8:13" ht="12">
      <c r="H1429" s="154"/>
      <c r="M1429" s="307"/>
    </row>
    <row r="1430" spans="8:13" ht="12">
      <c r="H1430" s="154"/>
      <c r="M1430" s="307"/>
    </row>
    <row r="1431" spans="8:13" ht="12">
      <c r="H1431" s="154"/>
      <c r="M1431" s="307"/>
    </row>
    <row r="1432" spans="8:13" ht="12">
      <c r="H1432" s="154"/>
      <c r="M1432" s="307"/>
    </row>
    <row r="1433" spans="8:13" ht="12">
      <c r="H1433" s="154"/>
      <c r="M1433" s="307"/>
    </row>
    <row r="1434" spans="8:13" ht="12">
      <c r="H1434" s="154"/>
      <c r="M1434" s="307"/>
    </row>
    <row r="1435" spans="8:13" ht="12">
      <c r="H1435" s="154"/>
      <c r="M1435" s="307"/>
    </row>
    <row r="1436" spans="8:13" ht="12">
      <c r="H1436" s="154"/>
      <c r="M1436" s="307"/>
    </row>
    <row r="1437" spans="8:13" ht="12">
      <c r="H1437" s="154"/>
      <c r="M1437" s="307"/>
    </row>
    <row r="1438" spans="8:13" ht="12">
      <c r="H1438" s="154"/>
      <c r="M1438" s="307"/>
    </row>
    <row r="1439" spans="8:13" ht="12">
      <c r="H1439" s="154"/>
      <c r="M1439" s="307"/>
    </row>
    <row r="1440" spans="8:13" ht="12">
      <c r="H1440" s="154"/>
      <c r="M1440" s="307"/>
    </row>
    <row r="1441" spans="8:13" ht="12">
      <c r="H1441" s="154"/>
      <c r="M1441" s="307"/>
    </row>
    <row r="1442" spans="8:13" ht="12">
      <c r="H1442" s="154"/>
      <c r="M1442" s="307"/>
    </row>
    <row r="1443" spans="8:13" ht="12">
      <c r="H1443" s="154"/>
      <c r="M1443" s="307"/>
    </row>
    <row r="1444" spans="8:13" ht="12">
      <c r="H1444" s="154"/>
      <c r="M1444" s="307"/>
    </row>
    <row r="1445" spans="8:13" ht="12">
      <c r="H1445" s="154"/>
      <c r="M1445" s="307"/>
    </row>
    <row r="1446" spans="8:13" ht="12">
      <c r="H1446" s="154"/>
      <c r="M1446" s="307"/>
    </row>
    <row r="1447" spans="8:13" ht="12">
      <c r="H1447" s="154"/>
      <c r="M1447" s="307"/>
    </row>
    <row r="1448" spans="8:13" ht="12">
      <c r="H1448" s="154"/>
      <c r="M1448" s="307"/>
    </row>
    <row r="1449" spans="8:13" ht="12">
      <c r="H1449" s="154"/>
      <c r="M1449" s="307"/>
    </row>
    <row r="1450" spans="8:13" ht="12">
      <c r="H1450" s="154"/>
      <c r="M1450" s="307"/>
    </row>
    <row r="1451" spans="8:13" ht="12">
      <c r="H1451" s="154"/>
      <c r="M1451" s="307"/>
    </row>
    <row r="1452" ht="12">
      <c r="H1452" s="154"/>
    </row>
    <row r="1453" ht="12">
      <c r="H1453" s="154"/>
    </row>
    <row r="1454" ht="12">
      <c r="H1454" s="154"/>
    </row>
    <row r="1455" ht="12">
      <c r="H1455" s="154"/>
    </row>
    <row r="1456" ht="12">
      <c r="H1456" s="154"/>
    </row>
    <row r="1457" ht="12">
      <c r="H1457" s="154"/>
    </row>
    <row r="1458" ht="12">
      <c r="H1458" s="154"/>
    </row>
    <row r="1459" ht="12">
      <c r="H1459" s="154"/>
    </row>
    <row r="1460" spans="1:11" ht="12">
      <c r="A1460" s="152"/>
      <c r="B1460" s="160"/>
      <c r="C1460" s="154"/>
      <c r="D1460" s="154"/>
      <c r="E1460" s="154"/>
      <c r="G1460" s="154"/>
      <c r="H1460" s="154"/>
      <c r="I1460" s="180"/>
      <c r="J1460" s="152"/>
      <c r="K1460" s="152"/>
    </row>
    <row r="1461" spans="5:8" ht="12">
      <c r="E1461" s="179"/>
      <c r="H1461" s="154"/>
    </row>
    <row r="1462" ht="13.5" customHeight="1">
      <c r="H1462" s="154"/>
    </row>
    <row r="1463" spans="1:11" ht="12">
      <c r="A1463" s="152"/>
      <c r="B1463" s="160"/>
      <c r="C1463" s="154"/>
      <c r="D1463" s="154"/>
      <c r="E1463" s="154"/>
      <c r="G1463" s="154"/>
      <c r="H1463" s="154"/>
      <c r="I1463" s="180"/>
      <c r="J1463" s="152"/>
      <c r="K1463" s="152"/>
    </row>
    <row r="1464" spans="5:8" ht="12">
      <c r="E1464" s="179"/>
      <c r="H1464" s="154"/>
    </row>
    <row r="1465" ht="12">
      <c r="H1465" s="154"/>
    </row>
    <row r="1466" ht="12">
      <c r="H1466" s="154"/>
    </row>
    <row r="1467" ht="12">
      <c r="H1467" s="154"/>
    </row>
    <row r="1468" ht="12">
      <c r="H1468" s="154"/>
    </row>
    <row r="1469" ht="12">
      <c r="H1469" s="154"/>
    </row>
    <row r="1470" ht="12">
      <c r="H1470" s="154"/>
    </row>
    <row r="1471" ht="12">
      <c r="H1471" s="154"/>
    </row>
    <row r="1472" ht="12">
      <c r="H1472" s="154"/>
    </row>
    <row r="1473" ht="12">
      <c r="H1473" s="154"/>
    </row>
    <row r="1474" ht="12">
      <c r="H1474" s="154"/>
    </row>
    <row r="1475" ht="12">
      <c r="H1475" s="154"/>
    </row>
    <row r="1476" ht="12">
      <c r="H1476" s="154"/>
    </row>
    <row r="1477" ht="12">
      <c r="H1477" s="154"/>
    </row>
    <row r="1478" spans="1:11" ht="12">
      <c r="A1478" s="152"/>
      <c r="B1478" s="160"/>
      <c r="C1478" s="154"/>
      <c r="D1478" s="154"/>
      <c r="E1478" s="154"/>
      <c r="G1478" s="154"/>
      <c r="H1478" s="154"/>
      <c r="I1478" s="155"/>
      <c r="J1478" s="152"/>
      <c r="K1478" s="152"/>
    </row>
    <row r="1479" ht="12">
      <c r="H1479" s="154"/>
    </row>
    <row r="1480" ht="12">
      <c r="H1480" s="154"/>
    </row>
    <row r="1481" ht="12">
      <c r="H1481" s="154"/>
    </row>
    <row r="1482" ht="12">
      <c r="H1482" s="154"/>
    </row>
    <row r="1483" ht="12">
      <c r="H1483" s="154"/>
    </row>
    <row r="1484" ht="12">
      <c r="H1484" s="154"/>
    </row>
    <row r="1485" ht="12">
      <c r="H1485" s="154"/>
    </row>
    <row r="1486" ht="12">
      <c r="H1486" s="154"/>
    </row>
    <row r="1487" ht="12">
      <c r="H1487" s="154"/>
    </row>
    <row r="1488" ht="12">
      <c r="H1488" s="154"/>
    </row>
    <row r="1489" ht="12">
      <c r="H1489" s="154"/>
    </row>
    <row r="1490" ht="12">
      <c r="H1490" s="154"/>
    </row>
    <row r="1491" ht="12">
      <c r="H1491" s="154"/>
    </row>
    <row r="1492" ht="12">
      <c r="H1492" s="154"/>
    </row>
    <row r="1493" ht="12">
      <c r="H1493" s="154"/>
    </row>
    <row r="1494" ht="12">
      <c r="H1494" s="154"/>
    </row>
    <row r="1495" ht="12">
      <c r="H1495" s="154"/>
    </row>
    <row r="1496" ht="12">
      <c r="H1496" s="154"/>
    </row>
    <row r="1497" ht="12">
      <c r="H1497" s="154"/>
    </row>
    <row r="1498" ht="12">
      <c r="H1498" s="154"/>
    </row>
    <row r="1499" spans="5:8" ht="12">
      <c r="E1499" s="179"/>
      <c r="H1499" s="154"/>
    </row>
    <row r="1500" ht="12">
      <c r="H1500" s="154"/>
    </row>
    <row r="1501" ht="12">
      <c r="H1501" s="154"/>
    </row>
    <row r="1502" ht="12">
      <c r="H1502" s="154"/>
    </row>
    <row r="1503" ht="12">
      <c r="H1503" s="154"/>
    </row>
    <row r="1504" ht="12">
      <c r="H1504" s="154"/>
    </row>
    <row r="1505" ht="12">
      <c r="H1505" s="154"/>
    </row>
    <row r="1506" ht="12">
      <c r="H1506" s="154"/>
    </row>
    <row r="1507" ht="12">
      <c r="H1507" s="154"/>
    </row>
    <row r="1508" ht="12">
      <c r="H1508" s="154"/>
    </row>
    <row r="1509" ht="12">
      <c r="H1509" s="154"/>
    </row>
    <row r="1510" ht="12">
      <c r="H1510" s="154"/>
    </row>
    <row r="1511" ht="12">
      <c r="H1511" s="154"/>
    </row>
    <row r="1512" ht="12">
      <c r="H1512" s="154"/>
    </row>
    <row r="1513" ht="12">
      <c r="H1513" s="154"/>
    </row>
    <row r="1514" ht="12">
      <c r="H1514" s="154"/>
    </row>
    <row r="1515" ht="12">
      <c r="H1515" s="154"/>
    </row>
    <row r="1516" ht="12">
      <c r="H1516" s="154"/>
    </row>
    <row r="1517" spans="1:11" ht="12">
      <c r="A1517" s="152"/>
      <c r="B1517" s="160"/>
      <c r="C1517" s="154"/>
      <c r="D1517" s="154"/>
      <c r="E1517" s="154"/>
      <c r="G1517" s="154"/>
      <c r="H1517" s="154"/>
      <c r="I1517" s="155"/>
      <c r="J1517" s="152"/>
      <c r="K1517" s="152"/>
    </row>
    <row r="1518" ht="12">
      <c r="H1518" s="154"/>
    </row>
    <row r="1519" ht="12">
      <c r="H1519" s="154"/>
    </row>
    <row r="1520" spans="5:8" ht="12">
      <c r="E1520" s="179"/>
      <c r="H1520" s="154"/>
    </row>
    <row r="1521" ht="12">
      <c r="H1521" s="154"/>
    </row>
    <row r="1522" ht="12">
      <c r="H1522" s="154"/>
    </row>
    <row r="1523" ht="12">
      <c r="H1523" s="154"/>
    </row>
    <row r="1524" ht="12">
      <c r="H1524" s="154"/>
    </row>
    <row r="1525" ht="12">
      <c r="H1525" s="154"/>
    </row>
    <row r="1526" ht="12">
      <c r="H1526" s="154"/>
    </row>
    <row r="1527" spans="1:11" ht="12">
      <c r="A1527" s="152"/>
      <c r="B1527" s="160"/>
      <c r="C1527" s="154"/>
      <c r="D1527" s="154"/>
      <c r="E1527" s="154"/>
      <c r="G1527" s="154"/>
      <c r="H1527" s="154"/>
      <c r="I1527" s="155"/>
      <c r="J1527" s="152"/>
      <c r="K1527" s="152"/>
    </row>
    <row r="1528" ht="12">
      <c r="H1528" s="154"/>
    </row>
    <row r="1529" ht="12">
      <c r="H1529" s="154"/>
    </row>
    <row r="1530" ht="12">
      <c r="H1530" s="154"/>
    </row>
    <row r="1531" ht="12">
      <c r="H1531" s="154"/>
    </row>
    <row r="1532" ht="12">
      <c r="H1532" s="154"/>
    </row>
    <row r="1533" ht="12">
      <c r="H1533" s="154"/>
    </row>
    <row r="1534" ht="12">
      <c r="H1534" s="154"/>
    </row>
    <row r="1535" ht="12">
      <c r="H1535" s="154"/>
    </row>
    <row r="1536" ht="12">
      <c r="H1536" s="154"/>
    </row>
    <row r="1537" ht="12">
      <c r="H1537" s="154"/>
    </row>
    <row r="1538" ht="12">
      <c r="H1538" s="154"/>
    </row>
    <row r="1539" ht="12">
      <c r="H1539" s="154"/>
    </row>
    <row r="1540" ht="12">
      <c r="H1540" s="154"/>
    </row>
    <row r="1541" ht="12">
      <c r="H1541" s="154"/>
    </row>
    <row r="1542" ht="12">
      <c r="H1542" s="154"/>
    </row>
    <row r="1543" ht="12">
      <c r="H1543" s="154"/>
    </row>
    <row r="1544" ht="12">
      <c r="H1544" s="154"/>
    </row>
    <row r="1545" ht="12">
      <c r="H1545" s="154"/>
    </row>
    <row r="1546" ht="12">
      <c r="H1546" s="154"/>
    </row>
    <row r="1547" ht="12">
      <c r="H1547" s="154"/>
    </row>
    <row r="1548" ht="12">
      <c r="H1548" s="154"/>
    </row>
    <row r="1549" ht="12">
      <c r="H1549" s="154"/>
    </row>
    <row r="1550" ht="12">
      <c r="H1550" s="154"/>
    </row>
    <row r="1551" ht="12">
      <c r="H1551" s="154"/>
    </row>
    <row r="1552" ht="12">
      <c r="H1552" s="154"/>
    </row>
    <row r="1553" ht="12">
      <c r="H1553" s="154"/>
    </row>
    <row r="1554" ht="12">
      <c r="H1554" s="154"/>
    </row>
    <row r="1555" ht="12">
      <c r="H1555" s="154"/>
    </row>
    <row r="1556" ht="12">
      <c r="H1556" s="154"/>
    </row>
    <row r="1557" ht="12">
      <c r="H1557" s="154"/>
    </row>
    <row r="1558" ht="12">
      <c r="H1558" s="154"/>
    </row>
    <row r="1559" ht="12">
      <c r="H1559" s="154"/>
    </row>
    <row r="1560" ht="12">
      <c r="H1560" s="154"/>
    </row>
    <row r="1561" ht="12">
      <c r="H1561" s="154"/>
    </row>
    <row r="1562" ht="12">
      <c r="H1562" s="154"/>
    </row>
    <row r="1563" ht="12">
      <c r="H1563" s="154"/>
    </row>
    <row r="1564" ht="12">
      <c r="H1564" s="154"/>
    </row>
    <row r="1565" ht="12">
      <c r="H1565" s="154"/>
    </row>
    <row r="1566" ht="12">
      <c r="H1566" s="154"/>
    </row>
    <row r="1567" ht="12">
      <c r="H1567" s="154"/>
    </row>
    <row r="1568" ht="12">
      <c r="H1568" s="154"/>
    </row>
    <row r="1569" ht="12">
      <c r="H1569" s="154"/>
    </row>
    <row r="1570" ht="12">
      <c r="H1570" s="154"/>
    </row>
    <row r="1571" ht="12">
      <c r="H1571" s="154"/>
    </row>
    <row r="1572" ht="12">
      <c r="H1572" s="154"/>
    </row>
    <row r="1573" ht="12">
      <c r="H1573" s="154"/>
    </row>
    <row r="1574" ht="12">
      <c r="H1574" s="154"/>
    </row>
    <row r="1575" ht="12">
      <c r="H1575" s="154"/>
    </row>
    <row r="1576" ht="12">
      <c r="H1576" s="154"/>
    </row>
    <row r="1577" ht="12">
      <c r="H1577" s="154"/>
    </row>
    <row r="1578" ht="12">
      <c r="H1578" s="154"/>
    </row>
    <row r="1579" ht="12">
      <c r="H1579" s="154"/>
    </row>
    <row r="1580" ht="12">
      <c r="H1580" s="154"/>
    </row>
    <row r="1581" ht="12">
      <c r="H1581" s="154"/>
    </row>
    <row r="1582" ht="12">
      <c r="H1582" s="154"/>
    </row>
    <row r="1583" ht="12">
      <c r="H1583" s="154"/>
    </row>
    <row r="1584" ht="12">
      <c r="H1584" s="154"/>
    </row>
    <row r="1585" ht="12">
      <c r="H1585" s="154"/>
    </row>
    <row r="1586" ht="12">
      <c r="H1586" s="154"/>
    </row>
    <row r="1587" ht="12">
      <c r="H1587" s="154"/>
    </row>
    <row r="1588" ht="12">
      <c r="H1588" s="154"/>
    </row>
    <row r="1589" ht="12">
      <c r="H1589" s="154"/>
    </row>
    <row r="1590" ht="12">
      <c r="H1590" s="154"/>
    </row>
    <row r="1591" ht="12">
      <c r="H1591" s="154"/>
    </row>
    <row r="1592" ht="12">
      <c r="H1592" s="154"/>
    </row>
    <row r="1593" ht="12">
      <c r="H1593" s="154"/>
    </row>
    <row r="1594" ht="12">
      <c r="H1594" s="154"/>
    </row>
    <row r="1595" ht="12">
      <c r="H1595" s="154"/>
    </row>
    <row r="1596" ht="12">
      <c r="H1596" s="154"/>
    </row>
    <row r="1597" ht="12">
      <c r="H1597" s="154"/>
    </row>
    <row r="1598" ht="12">
      <c r="H1598" s="154"/>
    </row>
    <row r="1599" ht="12">
      <c r="H1599" s="154"/>
    </row>
    <row r="1600" ht="12">
      <c r="H1600" s="154"/>
    </row>
    <row r="1601" ht="12">
      <c r="H1601" s="154"/>
    </row>
    <row r="1602" ht="12">
      <c r="H1602" s="154"/>
    </row>
    <row r="1603" ht="12">
      <c r="H1603" s="154"/>
    </row>
    <row r="1604" ht="12">
      <c r="H1604" s="154"/>
    </row>
    <row r="1605" ht="12">
      <c r="H1605" s="154"/>
    </row>
    <row r="1606" ht="12">
      <c r="H1606" s="154"/>
    </row>
    <row r="1607" ht="12">
      <c r="H1607" s="154"/>
    </row>
    <row r="1608" ht="12">
      <c r="H1608" s="154"/>
    </row>
    <row r="1609" ht="12">
      <c r="H1609" s="154"/>
    </row>
    <row r="1610" ht="12">
      <c r="H1610" s="154"/>
    </row>
    <row r="1611" ht="12">
      <c r="H1611" s="154"/>
    </row>
    <row r="1612" ht="12">
      <c r="H1612" s="154"/>
    </row>
    <row r="1613" ht="12">
      <c r="H1613" s="154"/>
    </row>
    <row r="1614" ht="12">
      <c r="H1614" s="154"/>
    </row>
    <row r="1615" ht="12">
      <c r="H1615" s="154"/>
    </row>
    <row r="1616" ht="12">
      <c r="H1616" s="154"/>
    </row>
    <row r="1617" ht="12">
      <c r="H1617" s="154"/>
    </row>
    <row r="1618" ht="12">
      <c r="H1618" s="154"/>
    </row>
    <row r="1619" ht="12">
      <c r="H1619" s="154"/>
    </row>
    <row r="1620" ht="12">
      <c r="H1620" s="154"/>
    </row>
    <row r="1621" ht="12">
      <c r="H1621" s="154"/>
    </row>
    <row r="1622" ht="12">
      <c r="H1622" s="154"/>
    </row>
    <row r="1623" ht="12">
      <c r="H1623" s="154"/>
    </row>
    <row r="1624" ht="12">
      <c r="H1624" s="154"/>
    </row>
    <row r="1625" ht="12">
      <c r="H1625" s="154"/>
    </row>
    <row r="1626" ht="12">
      <c r="H1626" s="154"/>
    </row>
    <row r="1627" ht="12">
      <c r="H1627" s="154"/>
    </row>
    <row r="1628" ht="12">
      <c r="H1628" s="154"/>
    </row>
    <row r="1629" ht="12">
      <c r="H1629" s="154"/>
    </row>
    <row r="1630" ht="12">
      <c r="H1630" s="154"/>
    </row>
    <row r="1631" ht="12">
      <c r="H1631" s="154"/>
    </row>
    <row r="1632" ht="12">
      <c r="H1632" s="154"/>
    </row>
    <row r="1633" ht="12">
      <c r="H1633" s="154"/>
    </row>
    <row r="1634" ht="12">
      <c r="H1634" s="154"/>
    </row>
    <row r="1635" ht="12">
      <c r="H1635" s="154"/>
    </row>
    <row r="1636" ht="12">
      <c r="H1636" s="154"/>
    </row>
    <row r="1637" ht="12">
      <c r="H1637" s="154"/>
    </row>
    <row r="1638" ht="12">
      <c r="H1638" s="154"/>
    </row>
    <row r="1639" ht="12">
      <c r="H1639" s="154"/>
    </row>
    <row r="1640" ht="12">
      <c r="H1640" s="154"/>
    </row>
    <row r="1641" ht="12">
      <c r="H1641" s="154"/>
    </row>
    <row r="1642" ht="12">
      <c r="H1642" s="154"/>
    </row>
    <row r="1643" ht="12">
      <c r="H1643" s="154"/>
    </row>
    <row r="1644" ht="12">
      <c r="H1644" s="154"/>
    </row>
    <row r="1645" ht="12">
      <c r="H1645" s="154"/>
    </row>
    <row r="1646" ht="12">
      <c r="H1646" s="154"/>
    </row>
    <row r="1647" ht="12">
      <c r="H1647" s="154"/>
    </row>
    <row r="1648" ht="12">
      <c r="H1648" s="154"/>
    </row>
    <row r="1649" ht="12">
      <c r="H1649" s="154"/>
    </row>
    <row r="1650" ht="12">
      <c r="H1650" s="154"/>
    </row>
    <row r="1651" ht="12">
      <c r="H1651" s="154"/>
    </row>
    <row r="1652" ht="12">
      <c r="H1652" s="154"/>
    </row>
    <row r="1653" ht="12">
      <c r="H1653" s="154"/>
    </row>
    <row r="1654" ht="12">
      <c r="H1654" s="154"/>
    </row>
    <row r="1655" ht="12">
      <c r="H1655" s="154"/>
    </row>
    <row r="1656" ht="12">
      <c r="H1656" s="154"/>
    </row>
    <row r="1657" ht="12">
      <c r="H1657" s="154"/>
    </row>
    <row r="1658" ht="12">
      <c r="H1658" s="154"/>
    </row>
    <row r="1659" ht="12">
      <c r="H1659" s="154"/>
    </row>
    <row r="1660" ht="12">
      <c r="H1660" s="154"/>
    </row>
    <row r="1661" ht="12">
      <c r="H1661" s="154"/>
    </row>
    <row r="1662" ht="12">
      <c r="H1662" s="154"/>
    </row>
    <row r="1663" ht="12">
      <c r="H1663" s="154"/>
    </row>
    <row r="1664" ht="12">
      <c r="H1664" s="154"/>
    </row>
    <row r="1665" ht="12">
      <c r="H1665" s="154"/>
    </row>
    <row r="1666" ht="12">
      <c r="H1666" s="154"/>
    </row>
    <row r="1667" ht="12">
      <c r="H1667" s="154"/>
    </row>
    <row r="1668" ht="12">
      <c r="H1668" s="154"/>
    </row>
    <row r="1669" ht="12">
      <c r="H1669" s="154"/>
    </row>
    <row r="1670" ht="12">
      <c r="H1670" s="154"/>
    </row>
    <row r="1671" ht="12">
      <c r="H1671" s="154"/>
    </row>
    <row r="1672" ht="12">
      <c r="H1672" s="154"/>
    </row>
    <row r="1673" ht="12">
      <c r="H1673" s="154"/>
    </row>
    <row r="1674" ht="12">
      <c r="H1674" s="154"/>
    </row>
    <row r="1675" ht="12">
      <c r="H1675" s="154"/>
    </row>
    <row r="1676" ht="12">
      <c r="H1676" s="154"/>
    </row>
    <row r="1677" ht="12">
      <c r="H1677" s="154"/>
    </row>
    <row r="1678" ht="12">
      <c r="H1678" s="154"/>
    </row>
    <row r="1679" ht="12">
      <c r="H1679" s="154"/>
    </row>
    <row r="1680" ht="12">
      <c r="H1680" s="154"/>
    </row>
    <row r="1681" ht="12">
      <c r="H1681" s="154"/>
    </row>
    <row r="1682" ht="12">
      <c r="H1682" s="154"/>
    </row>
    <row r="1683" ht="12">
      <c r="H1683" s="154"/>
    </row>
    <row r="1684" ht="12">
      <c r="H1684" s="154"/>
    </row>
    <row r="1685" ht="12">
      <c r="H1685" s="154"/>
    </row>
    <row r="1686" ht="12">
      <c r="H1686" s="154"/>
    </row>
    <row r="1687" ht="12">
      <c r="H1687" s="154"/>
    </row>
    <row r="1688" ht="12">
      <c r="H1688" s="154"/>
    </row>
    <row r="1689" ht="12">
      <c r="H1689" s="154"/>
    </row>
    <row r="1690" ht="12">
      <c r="H1690" s="154"/>
    </row>
    <row r="1691" ht="12">
      <c r="H1691" s="154"/>
    </row>
    <row r="1692" ht="12">
      <c r="H1692" s="154"/>
    </row>
    <row r="1693" ht="12">
      <c r="H1693" s="154"/>
    </row>
    <row r="1694" ht="12">
      <c r="H1694" s="154"/>
    </row>
    <row r="1695" ht="12">
      <c r="H1695" s="154"/>
    </row>
    <row r="1696" ht="12">
      <c r="H1696" s="154"/>
    </row>
    <row r="1697" ht="12">
      <c r="H1697" s="154"/>
    </row>
    <row r="1698" ht="12">
      <c r="H1698" s="154"/>
    </row>
    <row r="1699" ht="12">
      <c r="H1699" s="154"/>
    </row>
    <row r="1700" ht="12">
      <c r="H1700" s="154"/>
    </row>
    <row r="1701" ht="12">
      <c r="H1701" s="154"/>
    </row>
    <row r="1702" ht="12">
      <c r="H1702" s="154"/>
    </row>
    <row r="1703" ht="12">
      <c r="H1703" s="154"/>
    </row>
    <row r="1704" ht="12">
      <c r="H1704" s="154"/>
    </row>
    <row r="1705" ht="12">
      <c r="H1705" s="154"/>
    </row>
    <row r="1706" ht="12">
      <c r="H1706" s="154"/>
    </row>
    <row r="1707" ht="12">
      <c r="H1707" s="154"/>
    </row>
    <row r="1708" ht="12">
      <c r="H1708" s="154"/>
    </row>
    <row r="1709" ht="12">
      <c r="H1709" s="154"/>
    </row>
    <row r="1710" ht="12">
      <c r="H1710" s="154"/>
    </row>
    <row r="1711" ht="12">
      <c r="H1711" s="154"/>
    </row>
    <row r="1712" ht="12">
      <c r="H1712" s="154"/>
    </row>
    <row r="1713" ht="12">
      <c r="H1713" s="154"/>
    </row>
    <row r="1714" ht="12">
      <c r="H1714" s="154"/>
    </row>
    <row r="1715" ht="12">
      <c r="H1715" s="154"/>
    </row>
    <row r="1716" ht="12">
      <c r="H1716" s="154"/>
    </row>
    <row r="1717" ht="12">
      <c r="H1717" s="154"/>
    </row>
    <row r="1718" ht="12">
      <c r="H1718" s="154"/>
    </row>
    <row r="1719" ht="12">
      <c r="H1719" s="154"/>
    </row>
    <row r="1720" ht="12">
      <c r="H1720" s="154"/>
    </row>
    <row r="1721" ht="12">
      <c r="H1721" s="154"/>
    </row>
    <row r="1722" ht="12">
      <c r="H1722" s="154"/>
    </row>
    <row r="1723" ht="12">
      <c r="H1723" s="154"/>
    </row>
    <row r="1724" ht="12">
      <c r="H1724" s="154"/>
    </row>
    <row r="1725" ht="12">
      <c r="H1725" s="154"/>
    </row>
    <row r="1726" ht="12">
      <c r="H1726" s="154"/>
    </row>
    <row r="1727" ht="12">
      <c r="H1727" s="154"/>
    </row>
    <row r="1728" ht="12">
      <c r="H1728" s="154"/>
    </row>
    <row r="1729" ht="12">
      <c r="H1729" s="154"/>
    </row>
    <row r="1730" ht="12">
      <c r="H1730" s="154"/>
    </row>
    <row r="1731" ht="12">
      <c r="H1731" s="154"/>
    </row>
    <row r="1732" ht="12">
      <c r="H1732" s="154"/>
    </row>
    <row r="1733" ht="12">
      <c r="H1733" s="154"/>
    </row>
    <row r="1734" ht="12">
      <c r="H1734" s="154"/>
    </row>
    <row r="1735" ht="12">
      <c r="H1735" s="154"/>
    </row>
    <row r="1736" ht="12">
      <c r="H1736" s="154"/>
    </row>
    <row r="1737" ht="12">
      <c r="H1737" s="154"/>
    </row>
    <row r="1738" ht="12">
      <c r="H1738" s="154"/>
    </row>
    <row r="1739" ht="12">
      <c r="H1739" s="154"/>
    </row>
    <row r="1740" ht="12">
      <c r="H1740" s="154"/>
    </row>
    <row r="1741" ht="12">
      <c r="H1741" s="154"/>
    </row>
    <row r="1742" ht="12">
      <c r="H1742" s="154"/>
    </row>
    <row r="1743" ht="12">
      <c r="H1743" s="154"/>
    </row>
    <row r="1744" ht="12">
      <c r="H1744" s="154"/>
    </row>
    <row r="1745" ht="12">
      <c r="H1745" s="154"/>
    </row>
    <row r="1746" ht="12">
      <c r="H1746" s="154"/>
    </row>
    <row r="1747" ht="12">
      <c r="H1747" s="154"/>
    </row>
    <row r="1748" ht="12">
      <c r="H1748" s="154"/>
    </row>
    <row r="1749" ht="12">
      <c r="H1749" s="154"/>
    </row>
    <row r="1750" ht="12">
      <c r="H1750" s="154"/>
    </row>
    <row r="1751" ht="12">
      <c r="H1751" s="154"/>
    </row>
    <row r="1752" ht="12">
      <c r="H1752" s="154"/>
    </row>
    <row r="1753" ht="12">
      <c r="H1753" s="154"/>
    </row>
    <row r="1754" ht="12">
      <c r="H1754" s="154"/>
    </row>
    <row r="1755" ht="12">
      <c r="H1755" s="154"/>
    </row>
    <row r="1756" ht="12">
      <c r="H1756" s="154"/>
    </row>
    <row r="1757" ht="12">
      <c r="H1757" s="154"/>
    </row>
    <row r="1758" ht="12">
      <c r="H1758" s="154"/>
    </row>
    <row r="1759" ht="12">
      <c r="H1759" s="154"/>
    </row>
    <row r="1760" ht="12">
      <c r="H1760" s="154"/>
    </row>
    <row r="1761" ht="12">
      <c r="H1761" s="154"/>
    </row>
    <row r="1762" ht="12">
      <c r="H1762" s="154"/>
    </row>
    <row r="1763" ht="12">
      <c r="H1763" s="154"/>
    </row>
    <row r="1764" ht="12">
      <c r="H1764" s="154"/>
    </row>
    <row r="1765" ht="12">
      <c r="H1765" s="154"/>
    </row>
    <row r="1766" ht="12">
      <c r="H1766" s="154"/>
    </row>
    <row r="1767" ht="12">
      <c r="H1767" s="154"/>
    </row>
    <row r="1768" ht="12">
      <c r="H1768" s="154"/>
    </row>
    <row r="1769" ht="12">
      <c r="H1769" s="154"/>
    </row>
    <row r="1770" ht="12">
      <c r="H1770" s="154"/>
    </row>
    <row r="1771" ht="12">
      <c r="H1771" s="154"/>
    </row>
    <row r="1772" ht="12">
      <c r="H1772" s="154"/>
    </row>
    <row r="1773" ht="12">
      <c r="H1773" s="154"/>
    </row>
    <row r="1774" ht="12">
      <c r="H1774" s="154"/>
    </row>
    <row r="1775" ht="12">
      <c r="H1775" s="154"/>
    </row>
    <row r="1776" ht="12">
      <c r="H1776" s="154"/>
    </row>
    <row r="1777" ht="12">
      <c r="H1777" s="154"/>
    </row>
    <row r="1778" ht="12">
      <c r="H1778" s="154"/>
    </row>
    <row r="1779" ht="12">
      <c r="H1779" s="154"/>
    </row>
    <row r="1780" ht="12">
      <c r="H1780" s="154"/>
    </row>
    <row r="1781" ht="12">
      <c r="H1781" s="154"/>
    </row>
    <row r="1782" ht="12">
      <c r="H1782" s="154"/>
    </row>
    <row r="1783" ht="12">
      <c r="H1783" s="154"/>
    </row>
    <row r="1784" ht="12">
      <c r="H1784" s="154"/>
    </row>
    <row r="1785" ht="12">
      <c r="H1785" s="154"/>
    </row>
    <row r="1786" ht="12">
      <c r="H1786" s="154"/>
    </row>
    <row r="1787" ht="12">
      <c r="H1787" s="154"/>
    </row>
    <row r="1788" ht="12">
      <c r="H1788" s="154"/>
    </row>
    <row r="1789" ht="12">
      <c r="H1789" s="154"/>
    </row>
    <row r="1790" ht="12">
      <c r="H1790" s="154"/>
    </row>
    <row r="1791" ht="12">
      <c r="H1791" s="154"/>
    </row>
    <row r="1792" ht="12">
      <c r="H1792" s="154"/>
    </row>
    <row r="1793" ht="12">
      <c r="H1793" s="154"/>
    </row>
    <row r="1794" ht="12">
      <c r="H1794" s="154"/>
    </row>
    <row r="1795" ht="12">
      <c r="H1795" s="154"/>
    </row>
    <row r="1796" ht="12">
      <c r="H1796" s="154"/>
    </row>
    <row r="1797" ht="12">
      <c r="H1797" s="154"/>
    </row>
    <row r="1798" ht="12">
      <c r="H1798" s="154"/>
    </row>
    <row r="1799" ht="12">
      <c r="H1799" s="154"/>
    </row>
    <row r="1800" ht="12">
      <c r="H1800" s="154"/>
    </row>
    <row r="1801" ht="12">
      <c r="H1801" s="154"/>
    </row>
    <row r="1802" ht="12">
      <c r="H1802" s="154"/>
    </row>
    <row r="1803" ht="12">
      <c r="H1803" s="154"/>
    </row>
    <row r="1804" ht="12">
      <c r="H1804" s="154"/>
    </row>
    <row r="1805" ht="12">
      <c r="H1805" s="154"/>
    </row>
    <row r="1806" ht="12">
      <c r="H1806" s="154"/>
    </row>
    <row r="1807" ht="12">
      <c r="H1807" s="154"/>
    </row>
    <row r="1808" ht="12">
      <c r="H1808" s="154"/>
    </row>
    <row r="1809" ht="12">
      <c r="H1809" s="154"/>
    </row>
    <row r="1810" ht="12">
      <c r="H1810" s="154"/>
    </row>
    <row r="1811" ht="12">
      <c r="H1811" s="154"/>
    </row>
    <row r="1812" ht="12">
      <c r="H1812" s="154"/>
    </row>
    <row r="1813" ht="12">
      <c r="H1813" s="154"/>
    </row>
    <row r="1814" ht="12">
      <c r="H1814" s="154"/>
    </row>
    <row r="1815" ht="12">
      <c r="H1815" s="154"/>
    </row>
    <row r="1816" ht="12">
      <c r="H1816" s="154"/>
    </row>
    <row r="1817" ht="12">
      <c r="H1817" s="154"/>
    </row>
    <row r="1818" ht="12">
      <c r="H1818" s="154"/>
    </row>
    <row r="1819" ht="12">
      <c r="H1819" s="154"/>
    </row>
    <row r="1820" ht="12">
      <c r="H1820" s="154"/>
    </row>
    <row r="1821" ht="12">
      <c r="H1821" s="154"/>
    </row>
    <row r="1822" ht="12">
      <c r="H1822" s="154"/>
    </row>
    <row r="1823" ht="12">
      <c r="H1823" s="154"/>
    </row>
    <row r="1824" ht="12">
      <c r="H1824" s="154"/>
    </row>
    <row r="1825" ht="12">
      <c r="H1825" s="154"/>
    </row>
    <row r="1826" ht="12">
      <c r="H1826" s="154"/>
    </row>
    <row r="1827" ht="12">
      <c r="H1827" s="154"/>
    </row>
    <row r="1828" ht="12">
      <c r="H1828" s="154"/>
    </row>
    <row r="1829" ht="12">
      <c r="H1829" s="154"/>
    </row>
    <row r="1830" ht="12">
      <c r="H1830" s="154"/>
    </row>
    <row r="1831" ht="12">
      <c r="H1831" s="154"/>
    </row>
    <row r="1832" ht="12">
      <c r="H1832" s="154"/>
    </row>
    <row r="1833" ht="12">
      <c r="H1833" s="154"/>
    </row>
    <row r="1834" ht="12">
      <c r="H1834" s="154"/>
    </row>
    <row r="1835" ht="12">
      <c r="H1835" s="154"/>
    </row>
    <row r="1836" ht="12">
      <c r="H1836" s="154"/>
    </row>
    <row r="1837" ht="12">
      <c r="H1837" s="154"/>
    </row>
    <row r="1838" ht="12">
      <c r="H1838" s="154"/>
    </row>
    <row r="1839" ht="12">
      <c r="H1839" s="154"/>
    </row>
    <row r="1840" ht="12">
      <c r="H1840" s="154"/>
    </row>
    <row r="1841" ht="12">
      <c r="H1841" s="154"/>
    </row>
    <row r="1842" ht="12">
      <c r="H1842" s="154"/>
    </row>
    <row r="1843" ht="12">
      <c r="H1843" s="154"/>
    </row>
    <row r="1844" ht="12">
      <c r="H1844" s="154"/>
    </row>
    <row r="1845" ht="12">
      <c r="H1845" s="154"/>
    </row>
    <row r="1846" ht="12">
      <c r="H1846" s="154"/>
    </row>
    <row r="1847" ht="12">
      <c r="H1847" s="154"/>
    </row>
    <row r="1848" ht="12">
      <c r="H1848" s="154"/>
    </row>
    <row r="1849" ht="12">
      <c r="H1849" s="154"/>
    </row>
    <row r="1850" ht="12">
      <c r="H1850" s="154"/>
    </row>
    <row r="1851" ht="12">
      <c r="H1851" s="154"/>
    </row>
    <row r="1852" ht="12">
      <c r="H1852" s="154"/>
    </row>
    <row r="1853" ht="12">
      <c r="H1853" s="154"/>
    </row>
    <row r="1854" ht="12">
      <c r="H1854" s="154"/>
    </row>
    <row r="1855" ht="12">
      <c r="H1855" s="154"/>
    </row>
    <row r="1856" ht="12">
      <c r="H1856" s="154"/>
    </row>
    <row r="1857" ht="12">
      <c r="H1857" s="154"/>
    </row>
    <row r="1858" ht="12">
      <c r="H1858" s="154"/>
    </row>
    <row r="1859" ht="12">
      <c r="H1859" s="154"/>
    </row>
    <row r="1860" ht="12">
      <c r="H1860" s="154"/>
    </row>
    <row r="1861" ht="12">
      <c r="H1861" s="154"/>
    </row>
    <row r="1862" ht="12">
      <c r="H1862" s="154"/>
    </row>
    <row r="1863" ht="12">
      <c r="H1863" s="154"/>
    </row>
    <row r="1864" ht="12">
      <c r="H1864" s="154"/>
    </row>
    <row r="1865" ht="12">
      <c r="H1865" s="154"/>
    </row>
    <row r="1866" ht="12">
      <c r="H1866" s="154"/>
    </row>
    <row r="1867" ht="12">
      <c r="H1867" s="154"/>
    </row>
    <row r="1868" ht="12">
      <c r="H1868" s="154"/>
    </row>
    <row r="1869" ht="12">
      <c r="H1869" s="154"/>
    </row>
    <row r="1870" ht="12">
      <c r="H1870" s="154"/>
    </row>
    <row r="1871" ht="12">
      <c r="H1871" s="154"/>
    </row>
    <row r="1872" ht="12">
      <c r="H1872" s="154"/>
    </row>
    <row r="1873" ht="12">
      <c r="H1873" s="154"/>
    </row>
    <row r="1874" ht="12">
      <c r="H1874" s="154"/>
    </row>
    <row r="1875" ht="12">
      <c r="H1875" s="154"/>
    </row>
    <row r="1876" ht="12">
      <c r="H1876" s="154"/>
    </row>
    <row r="1877" ht="12">
      <c r="H1877" s="154"/>
    </row>
    <row r="1878" ht="12">
      <c r="H1878" s="154"/>
    </row>
    <row r="1879" ht="12">
      <c r="H1879" s="154"/>
    </row>
    <row r="1880" ht="12">
      <c r="H1880" s="154"/>
    </row>
    <row r="1881" ht="12">
      <c r="H1881" s="154"/>
    </row>
    <row r="1882" ht="12">
      <c r="H1882" s="154"/>
    </row>
    <row r="1883" ht="12">
      <c r="H1883" s="154"/>
    </row>
    <row r="1884" ht="12">
      <c r="H1884" s="154"/>
    </row>
    <row r="1885" ht="12">
      <c r="H1885" s="154"/>
    </row>
    <row r="1886" ht="12">
      <c r="H1886" s="154"/>
    </row>
    <row r="1887" ht="12">
      <c r="H1887" s="154"/>
    </row>
    <row r="1888" ht="12">
      <c r="H1888" s="154"/>
    </row>
    <row r="1889" ht="12">
      <c r="H1889" s="154"/>
    </row>
    <row r="1890" ht="12">
      <c r="H1890" s="154"/>
    </row>
    <row r="1891" ht="12">
      <c r="H1891" s="154"/>
    </row>
    <row r="1892" ht="12">
      <c r="H1892" s="154"/>
    </row>
    <row r="1893" ht="12">
      <c r="H1893" s="154"/>
    </row>
    <row r="1894" ht="12">
      <c r="H1894" s="154"/>
    </row>
    <row r="1895" ht="12">
      <c r="H1895" s="154"/>
    </row>
    <row r="1896" ht="12">
      <c r="H1896" s="154"/>
    </row>
    <row r="1897" ht="12">
      <c r="H1897" s="154"/>
    </row>
    <row r="1898" ht="12">
      <c r="H1898" s="154"/>
    </row>
    <row r="1899" ht="12">
      <c r="H1899" s="154"/>
    </row>
    <row r="1900" ht="12">
      <c r="H1900" s="154"/>
    </row>
    <row r="1901" ht="12">
      <c r="H1901" s="154"/>
    </row>
    <row r="1902" ht="12">
      <c r="H1902" s="154"/>
    </row>
    <row r="1903" ht="12">
      <c r="H1903" s="154"/>
    </row>
    <row r="1904" ht="12">
      <c r="H1904" s="154"/>
    </row>
    <row r="1905" ht="12">
      <c r="H1905" s="154"/>
    </row>
    <row r="1906" ht="12">
      <c r="H1906" s="154"/>
    </row>
    <row r="1907" ht="12">
      <c r="H1907" s="154"/>
    </row>
    <row r="1908" ht="12">
      <c r="H1908" s="154"/>
    </row>
    <row r="1909" ht="12">
      <c r="H1909" s="154"/>
    </row>
    <row r="1910" ht="12">
      <c r="H1910" s="154"/>
    </row>
    <row r="1911" ht="12">
      <c r="H1911" s="154"/>
    </row>
    <row r="1912" ht="12">
      <c r="H1912" s="154"/>
    </row>
    <row r="1913" ht="12">
      <c r="H1913" s="154"/>
    </row>
    <row r="1914" ht="12">
      <c r="H1914" s="154"/>
    </row>
    <row r="1915" ht="12">
      <c r="H1915" s="154"/>
    </row>
    <row r="1916" ht="12">
      <c r="H1916" s="154"/>
    </row>
    <row r="1917" ht="12">
      <c r="H1917" s="154"/>
    </row>
    <row r="1918" ht="12">
      <c r="H1918" s="154"/>
    </row>
    <row r="1919" ht="12">
      <c r="H1919" s="154"/>
    </row>
    <row r="1920" ht="12">
      <c r="H1920" s="154"/>
    </row>
    <row r="1921" ht="12">
      <c r="H1921" s="154"/>
    </row>
    <row r="1922" ht="12">
      <c r="H1922" s="154"/>
    </row>
    <row r="1923" ht="12">
      <c r="H1923" s="154"/>
    </row>
    <row r="1924" ht="12">
      <c r="H1924" s="154"/>
    </row>
    <row r="1925" ht="12">
      <c r="H1925" s="154"/>
    </row>
    <row r="1926" ht="12">
      <c r="H1926" s="154"/>
    </row>
    <row r="1927" ht="12">
      <c r="H1927" s="154"/>
    </row>
    <row r="1928" ht="12">
      <c r="H1928" s="154"/>
    </row>
    <row r="1929" ht="12">
      <c r="H1929" s="154"/>
    </row>
    <row r="1930" ht="12">
      <c r="H1930" s="154"/>
    </row>
    <row r="1931" ht="12">
      <c r="H1931" s="154"/>
    </row>
    <row r="1932" ht="12">
      <c r="H1932" s="154"/>
    </row>
    <row r="1933" ht="12">
      <c r="H1933" s="154"/>
    </row>
    <row r="1934" ht="12">
      <c r="H1934" s="154"/>
    </row>
    <row r="1935" ht="12">
      <c r="H1935" s="154"/>
    </row>
    <row r="1936" ht="12">
      <c r="H1936" s="154"/>
    </row>
    <row r="1937" ht="12">
      <c r="H1937" s="154"/>
    </row>
    <row r="1938" ht="12">
      <c r="H1938" s="154"/>
    </row>
    <row r="1939" ht="12">
      <c r="H1939" s="154"/>
    </row>
    <row r="1940" ht="12">
      <c r="H1940" s="154"/>
    </row>
    <row r="1941" ht="12">
      <c r="H1941" s="154"/>
    </row>
    <row r="1942" ht="12">
      <c r="H1942" s="154"/>
    </row>
    <row r="1943" ht="12">
      <c r="H1943" s="154"/>
    </row>
    <row r="1944" ht="12">
      <c r="H1944" s="154"/>
    </row>
    <row r="1945" ht="12">
      <c r="H1945" s="154"/>
    </row>
    <row r="1946" ht="12">
      <c r="H1946" s="154"/>
    </row>
    <row r="1947" ht="12">
      <c r="H1947" s="154"/>
    </row>
    <row r="1948" ht="12">
      <c r="H1948" s="154"/>
    </row>
    <row r="1949" ht="12">
      <c r="H1949" s="154"/>
    </row>
    <row r="1950" ht="12">
      <c r="H1950" s="154"/>
    </row>
    <row r="1951" ht="12">
      <c r="H1951" s="154"/>
    </row>
    <row r="1952" ht="12">
      <c r="H1952" s="154"/>
    </row>
    <row r="1953" ht="12">
      <c r="H1953" s="154"/>
    </row>
    <row r="1954" ht="12">
      <c r="H1954" s="154"/>
    </row>
    <row r="1955" ht="12">
      <c r="H1955" s="154"/>
    </row>
    <row r="1956" ht="12">
      <c r="H1956" s="154"/>
    </row>
    <row r="1957" ht="12">
      <c r="H1957" s="154"/>
    </row>
    <row r="1958" ht="12">
      <c r="H1958" s="154"/>
    </row>
    <row r="1959" ht="12">
      <c r="H1959" s="154"/>
    </row>
    <row r="1960" ht="12">
      <c r="H1960" s="154"/>
    </row>
    <row r="1961" ht="12">
      <c r="H1961" s="154"/>
    </row>
    <row r="1962" ht="12">
      <c r="H1962" s="154"/>
    </row>
    <row r="1963" ht="12">
      <c r="H1963" s="154"/>
    </row>
    <row r="1964" ht="12">
      <c r="H1964" s="154"/>
    </row>
    <row r="1965" ht="12">
      <c r="H1965" s="154"/>
    </row>
    <row r="1966" ht="12">
      <c r="H1966" s="154"/>
    </row>
    <row r="1967" ht="12">
      <c r="H1967" s="154"/>
    </row>
    <row r="1968" ht="12">
      <c r="H1968" s="154"/>
    </row>
    <row r="1969" ht="12">
      <c r="H1969" s="154"/>
    </row>
    <row r="1970" ht="12">
      <c r="H1970" s="154"/>
    </row>
    <row r="1971" ht="12">
      <c r="H1971" s="154"/>
    </row>
    <row r="1972" ht="12">
      <c r="H1972" s="154"/>
    </row>
    <row r="1973" ht="12">
      <c r="H1973" s="154"/>
    </row>
    <row r="1974" ht="12">
      <c r="H1974" s="154"/>
    </row>
    <row r="1975" ht="12">
      <c r="H1975" s="154"/>
    </row>
    <row r="1976" ht="12">
      <c r="H1976" s="154"/>
    </row>
    <row r="1977" ht="12">
      <c r="H1977" s="154"/>
    </row>
    <row r="1978" ht="12">
      <c r="H1978" s="154"/>
    </row>
    <row r="1979" ht="12">
      <c r="H1979" s="154"/>
    </row>
    <row r="1980" ht="12">
      <c r="H1980" s="154"/>
    </row>
    <row r="1981" ht="12">
      <c r="H1981" s="154"/>
    </row>
    <row r="1982" ht="12">
      <c r="H1982" s="154"/>
    </row>
    <row r="1983" ht="12">
      <c r="H1983" s="154"/>
    </row>
    <row r="1984" ht="12">
      <c r="H1984" s="154"/>
    </row>
    <row r="1985" ht="12">
      <c r="H1985" s="154"/>
    </row>
    <row r="1986" ht="12">
      <c r="H1986" s="154"/>
    </row>
    <row r="1987" ht="12">
      <c r="H1987" s="154"/>
    </row>
    <row r="1988" ht="12">
      <c r="H1988" s="154"/>
    </row>
    <row r="1989" ht="12">
      <c r="H1989" s="154"/>
    </row>
    <row r="1990" ht="12">
      <c r="H1990" s="154"/>
    </row>
    <row r="1991" ht="12">
      <c r="H1991" s="154"/>
    </row>
    <row r="1992" ht="12">
      <c r="H1992" s="154"/>
    </row>
    <row r="1993" ht="12">
      <c r="H1993" s="154"/>
    </row>
    <row r="1994" ht="12">
      <c r="H1994" s="154"/>
    </row>
    <row r="1995" ht="12">
      <c r="H1995" s="154"/>
    </row>
    <row r="1996" ht="12">
      <c r="H1996" s="154"/>
    </row>
    <row r="1997" ht="12">
      <c r="H1997" s="154"/>
    </row>
    <row r="1998" ht="12">
      <c r="H1998" s="154"/>
    </row>
    <row r="1999" ht="12">
      <c r="H1999" s="154"/>
    </row>
    <row r="2000" ht="12">
      <c r="H2000" s="154"/>
    </row>
    <row r="2001" ht="12">
      <c r="H2001" s="154"/>
    </row>
    <row r="2002" ht="12">
      <c r="H2002" s="154"/>
    </row>
    <row r="2003" ht="12">
      <c r="H2003" s="154"/>
    </row>
    <row r="2004" ht="12">
      <c r="H2004" s="154"/>
    </row>
    <row r="2005" ht="12">
      <c r="H2005" s="154"/>
    </row>
    <row r="2006" ht="12">
      <c r="H2006" s="154"/>
    </row>
    <row r="2007" ht="12">
      <c r="H2007" s="154"/>
    </row>
    <row r="2008" ht="12">
      <c r="H2008" s="154"/>
    </row>
    <row r="2009" ht="12">
      <c r="H2009" s="154"/>
    </row>
    <row r="2010" ht="12">
      <c r="H2010" s="154"/>
    </row>
    <row r="2011" ht="12">
      <c r="H2011" s="154"/>
    </row>
    <row r="2012" ht="12">
      <c r="H2012" s="154"/>
    </row>
    <row r="2013" ht="12">
      <c r="H2013" s="154"/>
    </row>
    <row r="2014" ht="12">
      <c r="H2014" s="154"/>
    </row>
    <row r="2015" ht="12">
      <c r="H2015" s="154"/>
    </row>
    <row r="2016" ht="12">
      <c r="H2016" s="154"/>
    </row>
    <row r="2017" ht="12">
      <c r="H2017" s="154"/>
    </row>
    <row r="2018" ht="12">
      <c r="H2018" s="154"/>
    </row>
    <row r="2019" ht="12">
      <c r="H2019" s="154"/>
    </row>
    <row r="2020" ht="12">
      <c r="H2020" s="154"/>
    </row>
    <row r="2021" ht="12">
      <c r="H2021" s="154"/>
    </row>
    <row r="2022" ht="12">
      <c r="H2022" s="154"/>
    </row>
    <row r="2023" ht="12">
      <c r="H2023" s="154"/>
    </row>
    <row r="2024" ht="12">
      <c r="H2024" s="154"/>
    </row>
    <row r="2025" ht="12">
      <c r="H2025" s="154"/>
    </row>
    <row r="2026" ht="12">
      <c r="H2026" s="154"/>
    </row>
    <row r="2027" ht="12">
      <c r="H2027" s="154"/>
    </row>
    <row r="2028" ht="12">
      <c r="H2028" s="154"/>
    </row>
    <row r="2029" ht="12">
      <c r="H2029" s="154"/>
    </row>
    <row r="2030" ht="12">
      <c r="H2030" s="154"/>
    </row>
    <row r="2031" ht="12">
      <c r="H2031" s="154"/>
    </row>
    <row r="2032" ht="12">
      <c r="H2032" s="154"/>
    </row>
    <row r="2033" ht="12">
      <c r="H2033" s="154"/>
    </row>
    <row r="2034" ht="12">
      <c r="H2034" s="154"/>
    </row>
    <row r="2035" ht="12">
      <c r="H2035" s="154"/>
    </row>
    <row r="2036" ht="12">
      <c r="H2036" s="154"/>
    </row>
    <row r="2037" ht="12">
      <c r="H2037" s="154"/>
    </row>
    <row r="2038" ht="12">
      <c r="H2038" s="154"/>
    </row>
    <row r="2039" ht="12">
      <c r="H2039" s="154"/>
    </row>
    <row r="2040" ht="12">
      <c r="H2040" s="154"/>
    </row>
    <row r="2041" ht="12">
      <c r="H2041" s="154"/>
    </row>
    <row r="2042" ht="12">
      <c r="H2042" s="154"/>
    </row>
    <row r="2043" ht="12">
      <c r="H2043" s="154"/>
    </row>
    <row r="2044" ht="12">
      <c r="H2044" s="154"/>
    </row>
    <row r="2045" ht="12">
      <c r="H2045" s="154"/>
    </row>
    <row r="2046" ht="12">
      <c r="H2046" s="154"/>
    </row>
    <row r="2047" ht="12">
      <c r="H2047" s="154"/>
    </row>
    <row r="2048" ht="12">
      <c r="H2048" s="154"/>
    </row>
    <row r="2049" ht="12">
      <c r="H2049" s="154"/>
    </row>
    <row r="2050" ht="12">
      <c r="H2050" s="154"/>
    </row>
    <row r="2051" ht="12">
      <c r="H2051" s="154"/>
    </row>
    <row r="2052" ht="12">
      <c r="H2052" s="154"/>
    </row>
    <row r="2053" ht="12">
      <c r="H2053" s="154"/>
    </row>
    <row r="2054" ht="12">
      <c r="H2054" s="154"/>
    </row>
    <row r="2055" ht="12">
      <c r="H2055" s="154"/>
    </row>
    <row r="2056" ht="12">
      <c r="H2056" s="154"/>
    </row>
    <row r="2057" ht="12">
      <c r="H2057" s="154"/>
    </row>
    <row r="2058" ht="12">
      <c r="H2058" s="154"/>
    </row>
    <row r="2059" ht="12">
      <c r="H2059" s="154"/>
    </row>
    <row r="2060" ht="12">
      <c r="H2060" s="154"/>
    </row>
    <row r="2061" ht="12">
      <c r="H2061" s="154"/>
    </row>
    <row r="2062" ht="12">
      <c r="H2062" s="154"/>
    </row>
    <row r="2063" ht="12">
      <c r="H2063" s="154"/>
    </row>
    <row r="2064" ht="12">
      <c r="H2064" s="154"/>
    </row>
    <row r="2065" ht="12">
      <c r="H2065" s="154"/>
    </row>
    <row r="2066" ht="12">
      <c r="H2066" s="154"/>
    </row>
    <row r="2067" ht="12">
      <c r="H2067" s="154"/>
    </row>
    <row r="2068" ht="12">
      <c r="H2068" s="154"/>
    </row>
    <row r="2069" ht="12">
      <c r="H2069" s="154"/>
    </row>
    <row r="2070" ht="12">
      <c r="H2070" s="154"/>
    </row>
    <row r="2071" ht="12">
      <c r="H2071" s="154"/>
    </row>
    <row r="2072" ht="12">
      <c r="H2072" s="154"/>
    </row>
    <row r="2073" ht="12">
      <c r="H2073" s="154"/>
    </row>
    <row r="2074" ht="12">
      <c r="H2074" s="154"/>
    </row>
    <row r="2075" ht="12">
      <c r="H2075" s="154"/>
    </row>
    <row r="2076" ht="12">
      <c r="H2076" s="154"/>
    </row>
    <row r="2077" ht="12">
      <c r="H2077" s="154"/>
    </row>
    <row r="2078" ht="12">
      <c r="H2078" s="154"/>
    </row>
    <row r="2079" ht="12">
      <c r="H2079" s="154"/>
    </row>
    <row r="2080" ht="12">
      <c r="H2080" s="154"/>
    </row>
    <row r="2081" ht="12">
      <c r="H2081" s="154"/>
    </row>
    <row r="2082" ht="12">
      <c r="H2082" s="154"/>
    </row>
    <row r="2083" ht="12">
      <c r="H2083" s="154"/>
    </row>
    <row r="2084" ht="12">
      <c r="H2084" s="154"/>
    </row>
    <row r="2085" ht="12">
      <c r="H2085" s="154"/>
    </row>
    <row r="2086" ht="12">
      <c r="H2086" s="154"/>
    </row>
    <row r="2087" ht="12">
      <c r="H2087" s="154"/>
    </row>
    <row r="2088" ht="12">
      <c r="H2088" s="154"/>
    </row>
    <row r="2089" ht="12">
      <c r="H2089" s="154"/>
    </row>
    <row r="2090" ht="12">
      <c r="H2090" s="154"/>
    </row>
    <row r="2091" ht="12">
      <c r="H2091" s="154"/>
    </row>
    <row r="2092" ht="12">
      <c r="H2092" s="154"/>
    </row>
    <row r="2093" ht="12">
      <c r="H2093" s="154"/>
    </row>
    <row r="2094" ht="12">
      <c r="H2094" s="154"/>
    </row>
    <row r="2095" ht="12">
      <c r="H2095" s="154"/>
    </row>
    <row r="2096" ht="12">
      <c r="H2096" s="154"/>
    </row>
    <row r="2097" ht="12">
      <c r="H2097" s="154"/>
    </row>
    <row r="2098" ht="12">
      <c r="H2098" s="154"/>
    </row>
    <row r="2099" ht="12">
      <c r="H2099" s="154"/>
    </row>
    <row r="2100" ht="12">
      <c r="H2100" s="154"/>
    </row>
    <row r="2101" ht="12">
      <c r="H2101" s="154"/>
    </row>
    <row r="2102" ht="12">
      <c r="H2102" s="154"/>
    </row>
    <row r="2103" ht="12">
      <c r="H2103" s="154"/>
    </row>
    <row r="2104" ht="12">
      <c r="H2104" s="154"/>
    </row>
    <row r="2105" ht="12">
      <c r="H2105" s="154"/>
    </row>
    <row r="2106" ht="12">
      <c r="H2106" s="154"/>
    </row>
    <row r="2107" ht="12">
      <c r="H2107" s="154"/>
    </row>
    <row r="2108" ht="12">
      <c r="H2108" s="154"/>
    </row>
    <row r="2109" ht="12">
      <c r="H2109" s="154"/>
    </row>
    <row r="2110" ht="12">
      <c r="H2110" s="154"/>
    </row>
    <row r="2111" ht="12">
      <c r="H2111" s="154"/>
    </row>
    <row r="2112" ht="12">
      <c r="H2112" s="154"/>
    </row>
    <row r="2113" ht="12">
      <c r="H2113" s="154"/>
    </row>
    <row r="2114" ht="12">
      <c r="H2114" s="154"/>
    </row>
    <row r="2115" ht="12">
      <c r="H2115" s="154"/>
    </row>
    <row r="2116" ht="12">
      <c r="H2116" s="154"/>
    </row>
    <row r="2117" ht="12">
      <c r="H2117" s="154"/>
    </row>
    <row r="2118" ht="12">
      <c r="H2118" s="154"/>
    </row>
    <row r="2119" ht="12">
      <c r="H2119" s="154"/>
    </row>
    <row r="2120" ht="12">
      <c r="H2120" s="154"/>
    </row>
    <row r="2121" ht="12">
      <c r="H2121" s="154"/>
    </row>
    <row r="2122" ht="12">
      <c r="H2122" s="154"/>
    </row>
    <row r="2123" ht="12">
      <c r="H2123" s="154"/>
    </row>
    <row r="2124" ht="12">
      <c r="H2124" s="154"/>
    </row>
    <row r="2125" ht="12">
      <c r="H2125" s="154"/>
    </row>
    <row r="2126" ht="12">
      <c r="H2126" s="154"/>
    </row>
    <row r="2127" ht="12">
      <c r="H2127" s="154"/>
    </row>
    <row r="2128" ht="12">
      <c r="H2128" s="154"/>
    </row>
    <row r="2129" ht="12">
      <c r="H2129" s="154"/>
    </row>
    <row r="2130" ht="12">
      <c r="H2130" s="154"/>
    </row>
    <row r="2131" ht="12">
      <c r="H2131" s="154"/>
    </row>
    <row r="2132" ht="12">
      <c r="H2132" s="154"/>
    </row>
    <row r="2133" ht="12">
      <c r="H2133" s="154"/>
    </row>
    <row r="2134" ht="12">
      <c r="H2134" s="154"/>
    </row>
    <row r="2135" ht="12">
      <c r="H2135" s="154"/>
    </row>
    <row r="2136" ht="12">
      <c r="H2136" s="154"/>
    </row>
    <row r="2137" ht="12">
      <c r="H2137" s="154"/>
    </row>
    <row r="2138" ht="12">
      <c r="H2138" s="154"/>
    </row>
    <row r="2139" ht="12">
      <c r="H2139" s="154"/>
    </row>
    <row r="2140" ht="12">
      <c r="H2140" s="154"/>
    </row>
    <row r="2141" ht="12">
      <c r="H2141" s="154"/>
    </row>
    <row r="2142" ht="12">
      <c r="H2142" s="154"/>
    </row>
    <row r="2143" ht="12">
      <c r="H2143" s="154"/>
    </row>
    <row r="2144" ht="12">
      <c r="H2144" s="154"/>
    </row>
    <row r="2145" ht="12">
      <c r="H2145" s="154"/>
    </row>
    <row r="2146" ht="12">
      <c r="H2146" s="154"/>
    </row>
    <row r="2147" ht="12">
      <c r="H2147" s="154"/>
    </row>
    <row r="2148" ht="12">
      <c r="H2148" s="154"/>
    </row>
    <row r="2149" ht="12">
      <c r="H2149" s="154"/>
    </row>
    <row r="2150" ht="12">
      <c r="H2150" s="154"/>
    </row>
    <row r="2151" ht="12">
      <c r="H2151" s="154"/>
    </row>
    <row r="2152" ht="12">
      <c r="H2152" s="154"/>
    </row>
    <row r="2153" ht="12">
      <c r="H2153" s="154"/>
    </row>
    <row r="2154" ht="12">
      <c r="H2154" s="154"/>
    </row>
    <row r="2155" ht="12">
      <c r="H2155" s="154"/>
    </row>
    <row r="2156" ht="12">
      <c r="H2156" s="154"/>
    </row>
    <row r="2157" ht="12">
      <c r="H2157" s="154"/>
    </row>
    <row r="2158" ht="12">
      <c r="H2158" s="154"/>
    </row>
    <row r="2159" ht="12">
      <c r="H2159" s="154"/>
    </row>
    <row r="2160" ht="12">
      <c r="H2160" s="154"/>
    </row>
    <row r="2161" ht="12">
      <c r="H2161" s="154"/>
    </row>
    <row r="2162" ht="12">
      <c r="H2162" s="154"/>
    </row>
    <row r="2163" ht="12">
      <c r="H2163" s="154"/>
    </row>
    <row r="2164" ht="12">
      <c r="H2164" s="154"/>
    </row>
    <row r="2165" ht="12">
      <c r="H2165" s="154"/>
    </row>
    <row r="2166" ht="12">
      <c r="H2166" s="154"/>
    </row>
    <row r="2167" ht="12">
      <c r="H2167" s="154"/>
    </row>
    <row r="2168" ht="12">
      <c r="H2168" s="154"/>
    </row>
    <row r="2169" ht="12">
      <c r="H2169" s="154"/>
    </row>
    <row r="2170" ht="12">
      <c r="H2170" s="154"/>
    </row>
    <row r="2171" ht="12">
      <c r="H2171" s="154"/>
    </row>
    <row r="2172" ht="12">
      <c r="H2172" s="154"/>
    </row>
    <row r="2173" ht="12">
      <c r="H2173" s="154"/>
    </row>
    <row r="2174" ht="12">
      <c r="H2174" s="154"/>
    </row>
    <row r="2175" ht="12">
      <c r="H2175" s="154"/>
    </row>
    <row r="2176" ht="12">
      <c r="H2176" s="154"/>
    </row>
    <row r="2177" ht="12">
      <c r="H2177" s="154"/>
    </row>
    <row r="2178" ht="12">
      <c r="H2178" s="154"/>
    </row>
    <row r="2179" ht="12">
      <c r="H2179" s="154"/>
    </row>
    <row r="2180" ht="12">
      <c r="H2180" s="154"/>
    </row>
    <row r="2181" ht="12">
      <c r="H2181" s="154"/>
    </row>
    <row r="2182" ht="12">
      <c r="H2182" s="154"/>
    </row>
    <row r="2183" ht="12">
      <c r="H2183" s="154"/>
    </row>
    <row r="2184" ht="12">
      <c r="H2184" s="154"/>
    </row>
    <row r="2185" ht="12">
      <c r="H2185" s="154"/>
    </row>
    <row r="2186" ht="12">
      <c r="H2186" s="154"/>
    </row>
    <row r="2187" ht="12">
      <c r="H2187" s="154"/>
    </row>
    <row r="2188" ht="12">
      <c r="H2188" s="154"/>
    </row>
    <row r="2189" ht="12">
      <c r="H2189" s="154"/>
    </row>
    <row r="2190" ht="12">
      <c r="H2190" s="154"/>
    </row>
    <row r="2191" ht="12">
      <c r="H2191" s="154"/>
    </row>
    <row r="2192" ht="12">
      <c r="H2192" s="154"/>
    </row>
    <row r="2193" ht="12">
      <c r="H2193" s="154"/>
    </row>
    <row r="2194" ht="12">
      <c r="H2194" s="154"/>
    </row>
    <row r="2195" ht="12">
      <c r="H2195" s="154"/>
    </row>
    <row r="2196" ht="12">
      <c r="H2196" s="154"/>
    </row>
    <row r="2197" ht="12">
      <c r="H2197" s="154"/>
    </row>
    <row r="2198" ht="12">
      <c r="H2198" s="154"/>
    </row>
    <row r="2199" ht="12">
      <c r="H2199" s="154"/>
    </row>
    <row r="2200" ht="12">
      <c r="H2200" s="154"/>
    </row>
    <row r="2201" ht="12">
      <c r="H2201" s="154"/>
    </row>
    <row r="2202" ht="12">
      <c r="H2202" s="154"/>
    </row>
    <row r="2203" ht="12">
      <c r="H2203" s="154"/>
    </row>
    <row r="2204" ht="12">
      <c r="H2204" s="154"/>
    </row>
    <row r="2205" ht="12">
      <c r="H2205" s="154"/>
    </row>
    <row r="2206" ht="12">
      <c r="H2206" s="154"/>
    </row>
    <row r="2207" ht="12">
      <c r="H2207" s="154"/>
    </row>
    <row r="2208" ht="12">
      <c r="H2208" s="154"/>
    </row>
    <row r="2209" ht="12">
      <c r="H2209" s="154"/>
    </row>
    <row r="2210" ht="12">
      <c r="H2210" s="154"/>
    </row>
    <row r="2211" ht="12">
      <c r="H2211" s="154"/>
    </row>
    <row r="2212" ht="12">
      <c r="H2212" s="154"/>
    </row>
    <row r="2213" ht="12">
      <c r="H2213" s="154"/>
    </row>
    <row r="2214" ht="12">
      <c r="H2214" s="154"/>
    </row>
    <row r="2215" ht="12">
      <c r="H2215" s="154"/>
    </row>
    <row r="2216" ht="12">
      <c r="H2216" s="154"/>
    </row>
    <row r="2217" ht="12">
      <c r="H2217" s="154"/>
    </row>
    <row r="2218" ht="12">
      <c r="H2218" s="154"/>
    </row>
    <row r="2219" ht="12">
      <c r="H2219" s="154"/>
    </row>
    <row r="2220" ht="12">
      <c r="H2220" s="154"/>
    </row>
    <row r="2221" ht="12">
      <c r="H2221" s="154"/>
    </row>
    <row r="2222" ht="12">
      <c r="H2222" s="154"/>
    </row>
    <row r="2223" ht="12">
      <c r="H2223" s="154"/>
    </row>
    <row r="2224" ht="12">
      <c r="H2224" s="154"/>
    </row>
    <row r="2225" ht="12">
      <c r="H2225" s="154"/>
    </row>
    <row r="2226" ht="12">
      <c r="H2226" s="154"/>
    </row>
    <row r="2227" ht="12">
      <c r="H2227" s="154"/>
    </row>
    <row r="2228" ht="12">
      <c r="H2228" s="154"/>
    </row>
    <row r="2229" ht="12">
      <c r="H2229" s="154"/>
    </row>
    <row r="2230" ht="12">
      <c r="H2230" s="154"/>
    </row>
    <row r="2231" ht="12">
      <c r="H2231" s="154"/>
    </row>
    <row r="2232" ht="12">
      <c r="H2232" s="154"/>
    </row>
    <row r="2233" ht="12">
      <c r="H2233" s="154"/>
    </row>
    <row r="2234" ht="12">
      <c r="H2234" s="154"/>
    </row>
    <row r="2235" ht="12">
      <c r="H2235" s="154"/>
    </row>
    <row r="2236" ht="12">
      <c r="H2236" s="154"/>
    </row>
    <row r="2237" ht="12">
      <c r="H2237" s="154"/>
    </row>
    <row r="2238" ht="12">
      <c r="H2238" s="154"/>
    </row>
    <row r="2239" ht="12">
      <c r="H2239" s="154"/>
    </row>
    <row r="2240" ht="12">
      <c r="H2240" s="154"/>
    </row>
    <row r="2241" ht="12">
      <c r="H2241" s="154"/>
    </row>
    <row r="2242" ht="12">
      <c r="H2242" s="154"/>
    </row>
    <row r="2243" ht="12">
      <c r="H2243" s="154"/>
    </row>
    <row r="2244" ht="12">
      <c r="H2244" s="154"/>
    </row>
    <row r="2245" ht="12">
      <c r="H2245" s="154"/>
    </row>
    <row r="2246" ht="12">
      <c r="H2246" s="154"/>
    </row>
    <row r="2247" ht="12">
      <c r="H2247" s="154"/>
    </row>
    <row r="2248" ht="12">
      <c r="H2248" s="154"/>
    </row>
    <row r="2249" ht="12">
      <c r="H2249" s="154"/>
    </row>
    <row r="2250" ht="12">
      <c r="H2250" s="154"/>
    </row>
    <row r="2251" ht="12">
      <c r="H2251" s="154"/>
    </row>
    <row r="2252" ht="12">
      <c r="H2252" s="154"/>
    </row>
    <row r="2253" ht="12">
      <c r="H2253" s="154"/>
    </row>
    <row r="2254" ht="12">
      <c r="H2254" s="154"/>
    </row>
    <row r="2255" ht="12">
      <c r="H2255" s="154"/>
    </row>
    <row r="2256" ht="12">
      <c r="H2256" s="154"/>
    </row>
    <row r="2257" ht="12">
      <c r="H2257" s="154"/>
    </row>
    <row r="2258" ht="12">
      <c r="H2258" s="154"/>
    </row>
    <row r="2259" ht="12">
      <c r="H2259" s="154"/>
    </row>
    <row r="2260" ht="12">
      <c r="H2260" s="154"/>
    </row>
    <row r="2261" ht="12">
      <c r="H2261" s="154"/>
    </row>
    <row r="2262" ht="12">
      <c r="H2262" s="154"/>
    </row>
    <row r="2263" ht="12">
      <c r="H2263" s="154"/>
    </row>
    <row r="2264" ht="12">
      <c r="H2264" s="154"/>
    </row>
    <row r="2265" ht="12">
      <c r="H2265" s="154"/>
    </row>
    <row r="2266" ht="12">
      <c r="H2266" s="154"/>
    </row>
    <row r="2267" ht="12">
      <c r="H2267" s="154"/>
    </row>
    <row r="2268" ht="12">
      <c r="H2268" s="154"/>
    </row>
    <row r="2269" ht="12">
      <c r="H2269" s="154"/>
    </row>
    <row r="2270" ht="12">
      <c r="H2270" s="154"/>
    </row>
    <row r="2271" ht="12">
      <c r="H2271" s="154"/>
    </row>
    <row r="2272" ht="12">
      <c r="H2272" s="154"/>
    </row>
    <row r="2273" ht="12">
      <c r="H2273" s="154"/>
    </row>
    <row r="2274" ht="12">
      <c r="H2274" s="154"/>
    </row>
    <row r="2275" ht="12">
      <c r="H2275" s="154"/>
    </row>
    <row r="2276" ht="12">
      <c r="H2276" s="154"/>
    </row>
    <row r="2277" ht="12">
      <c r="H2277" s="154"/>
    </row>
    <row r="2278" ht="12">
      <c r="H2278" s="154"/>
    </row>
    <row r="2279" ht="12">
      <c r="H2279" s="154"/>
    </row>
    <row r="2280" ht="12">
      <c r="H2280" s="154"/>
    </row>
    <row r="2281" ht="12">
      <c r="H2281" s="154"/>
    </row>
    <row r="2282" ht="12">
      <c r="H2282" s="154"/>
    </row>
    <row r="2283" ht="12">
      <c r="H2283" s="154"/>
    </row>
    <row r="2284" ht="12">
      <c r="H2284" s="154"/>
    </row>
    <row r="2285" ht="12">
      <c r="H2285" s="154"/>
    </row>
    <row r="2286" ht="12">
      <c r="H2286" s="154"/>
    </row>
    <row r="2287" ht="12">
      <c r="H2287" s="154"/>
    </row>
    <row r="2288" ht="12">
      <c r="H2288" s="154"/>
    </row>
    <row r="2289" ht="12">
      <c r="H2289" s="154"/>
    </row>
    <row r="2290" ht="12">
      <c r="H2290" s="154"/>
    </row>
    <row r="2291" ht="12">
      <c r="H2291" s="154"/>
    </row>
    <row r="2292" ht="12">
      <c r="H2292" s="154"/>
    </row>
    <row r="2293" ht="12">
      <c r="H2293" s="154"/>
    </row>
    <row r="2294" ht="12">
      <c r="H2294" s="154"/>
    </row>
    <row r="2295" ht="12">
      <c r="H2295" s="154"/>
    </row>
    <row r="2296" ht="12">
      <c r="H2296" s="154"/>
    </row>
    <row r="2297" ht="12">
      <c r="H2297" s="154"/>
    </row>
    <row r="2298" ht="12">
      <c r="H2298" s="154"/>
    </row>
    <row r="2299" ht="12">
      <c r="H2299" s="154"/>
    </row>
    <row r="2300" ht="12">
      <c r="H2300" s="154"/>
    </row>
    <row r="2301" ht="12">
      <c r="H2301" s="154"/>
    </row>
    <row r="2302" ht="12">
      <c r="H2302" s="154"/>
    </row>
    <row r="2303" ht="12">
      <c r="H2303" s="154"/>
    </row>
    <row r="2304" ht="12">
      <c r="H2304" s="154"/>
    </row>
    <row r="2305" ht="12">
      <c r="H2305" s="154"/>
    </row>
    <row r="2306" ht="12">
      <c r="H2306" s="154"/>
    </row>
    <row r="2307" ht="12">
      <c r="H2307" s="154"/>
    </row>
    <row r="2308" ht="12">
      <c r="H2308" s="154"/>
    </row>
    <row r="2309" ht="12">
      <c r="H2309" s="154"/>
    </row>
    <row r="2310" ht="12">
      <c r="H2310" s="154"/>
    </row>
    <row r="2311" ht="12">
      <c r="H2311" s="154"/>
    </row>
    <row r="2312" ht="12">
      <c r="H2312" s="154"/>
    </row>
    <row r="2313" ht="12">
      <c r="H2313" s="154"/>
    </row>
    <row r="2314" ht="12">
      <c r="H2314" s="154"/>
    </row>
    <row r="2315" ht="12">
      <c r="H2315" s="154"/>
    </row>
    <row r="2316" ht="12">
      <c r="H2316" s="154"/>
    </row>
    <row r="2317" ht="12">
      <c r="H2317" s="154"/>
    </row>
    <row r="2318" ht="12">
      <c r="H2318" s="154"/>
    </row>
    <row r="2319" ht="12">
      <c r="H2319" s="154"/>
    </row>
    <row r="2320" ht="12">
      <c r="H2320" s="154"/>
    </row>
    <row r="2321" ht="12">
      <c r="H2321" s="154"/>
    </row>
    <row r="2322" ht="12">
      <c r="H2322" s="154"/>
    </row>
    <row r="2323" ht="12">
      <c r="H2323" s="154"/>
    </row>
    <row r="2324" ht="12">
      <c r="H2324" s="154"/>
    </row>
    <row r="2325" ht="12">
      <c r="H2325" s="154"/>
    </row>
    <row r="2326" ht="12">
      <c r="H2326" s="154"/>
    </row>
    <row r="2327" ht="12">
      <c r="H2327" s="154"/>
    </row>
    <row r="2328" ht="12">
      <c r="H2328" s="154"/>
    </row>
    <row r="2329" ht="12">
      <c r="H2329" s="154"/>
    </row>
    <row r="2330" ht="12">
      <c r="H2330" s="154"/>
    </row>
    <row r="2331" ht="12">
      <c r="H2331" s="154"/>
    </row>
    <row r="2332" ht="12">
      <c r="H2332" s="154"/>
    </row>
    <row r="2333" ht="12">
      <c r="H2333" s="154"/>
    </row>
    <row r="2334" ht="12">
      <c r="H2334" s="154"/>
    </row>
    <row r="2335" ht="12">
      <c r="H2335" s="154"/>
    </row>
    <row r="2336" ht="12">
      <c r="H2336" s="154"/>
    </row>
    <row r="2337" ht="12">
      <c r="H2337" s="154"/>
    </row>
    <row r="2338" ht="12">
      <c r="H2338" s="154"/>
    </row>
    <row r="2339" ht="12">
      <c r="H2339" s="154"/>
    </row>
    <row r="2340" ht="12">
      <c r="H2340" s="154"/>
    </row>
    <row r="2341" ht="12">
      <c r="H2341" s="154"/>
    </row>
    <row r="2342" ht="12">
      <c r="H2342" s="154"/>
    </row>
    <row r="2343" ht="12">
      <c r="H2343" s="154"/>
    </row>
    <row r="2344" ht="12">
      <c r="H2344" s="154"/>
    </row>
    <row r="2345" ht="12">
      <c r="H2345" s="154"/>
    </row>
    <row r="2346" ht="12">
      <c r="H2346" s="154"/>
    </row>
    <row r="2347" ht="12">
      <c r="H2347" s="154"/>
    </row>
    <row r="2348" ht="12">
      <c r="H2348" s="154"/>
    </row>
    <row r="2349" ht="12">
      <c r="H2349" s="154"/>
    </row>
    <row r="2350" ht="12">
      <c r="H2350" s="154"/>
    </row>
    <row r="2351" ht="12">
      <c r="H2351" s="154"/>
    </row>
    <row r="2352" ht="12">
      <c r="H2352" s="154"/>
    </row>
    <row r="2353" ht="12">
      <c r="H2353" s="154"/>
    </row>
    <row r="2354" ht="12">
      <c r="H2354" s="154"/>
    </row>
    <row r="2355" ht="12">
      <c r="H2355" s="154"/>
    </row>
    <row r="2356" ht="12">
      <c r="H2356" s="154"/>
    </row>
    <row r="2357" ht="12">
      <c r="H2357" s="154"/>
    </row>
    <row r="2358" ht="12">
      <c r="H2358" s="154"/>
    </row>
    <row r="2359" ht="12">
      <c r="H2359" s="154"/>
    </row>
    <row r="2360" ht="12">
      <c r="H2360" s="154"/>
    </row>
    <row r="2361" ht="12">
      <c r="H2361" s="154"/>
    </row>
    <row r="2362" ht="12">
      <c r="H2362" s="154"/>
    </row>
    <row r="2363" ht="12">
      <c r="H2363" s="154"/>
    </row>
    <row r="2364" ht="12">
      <c r="H2364" s="154"/>
    </row>
    <row r="2365" ht="12">
      <c r="H2365" s="154"/>
    </row>
    <row r="2366" ht="12">
      <c r="H2366" s="154"/>
    </row>
    <row r="2367" ht="12">
      <c r="H2367" s="154"/>
    </row>
    <row r="2368" ht="12">
      <c r="H2368" s="154"/>
    </row>
    <row r="2369" ht="12">
      <c r="H2369" s="154"/>
    </row>
    <row r="2370" ht="12">
      <c r="H2370" s="154"/>
    </row>
    <row r="2371" ht="12">
      <c r="H2371" s="154"/>
    </row>
    <row r="2372" ht="12">
      <c r="H2372" s="154"/>
    </row>
    <row r="2373" ht="12">
      <c r="H2373" s="154"/>
    </row>
    <row r="2374" ht="12">
      <c r="H2374" s="154"/>
    </row>
    <row r="2375" ht="12">
      <c r="H2375" s="154"/>
    </row>
    <row r="2376" ht="12">
      <c r="H2376" s="154"/>
    </row>
    <row r="2377" ht="12">
      <c r="H2377" s="154"/>
    </row>
    <row r="2378" ht="12">
      <c r="H2378" s="154"/>
    </row>
    <row r="2379" ht="12">
      <c r="H2379" s="154"/>
    </row>
    <row r="2380" ht="12">
      <c r="H2380" s="154"/>
    </row>
    <row r="2381" ht="12">
      <c r="H2381" s="154"/>
    </row>
    <row r="2382" ht="12">
      <c r="H2382" s="154"/>
    </row>
    <row r="2383" ht="12">
      <c r="H2383" s="154"/>
    </row>
    <row r="2384" ht="12">
      <c r="H2384" s="154"/>
    </row>
    <row r="2385" ht="12">
      <c r="H2385" s="154"/>
    </row>
    <row r="2386" ht="12">
      <c r="H2386" s="154"/>
    </row>
    <row r="2387" ht="12">
      <c r="H2387" s="154"/>
    </row>
    <row r="2388" ht="12">
      <c r="H2388" s="154"/>
    </row>
    <row r="2389" ht="12">
      <c r="H2389" s="154"/>
    </row>
    <row r="2390" ht="12">
      <c r="H2390" s="154"/>
    </row>
    <row r="2391" ht="12">
      <c r="H2391" s="154"/>
    </row>
    <row r="2392" ht="12">
      <c r="H2392" s="154"/>
    </row>
    <row r="2393" ht="12">
      <c r="H2393" s="154"/>
    </row>
    <row r="2394" ht="12">
      <c r="H2394" s="154"/>
    </row>
    <row r="2395" ht="12">
      <c r="H2395" s="154"/>
    </row>
    <row r="2396" ht="12">
      <c r="H2396" s="154"/>
    </row>
    <row r="2397" ht="12">
      <c r="H2397" s="154"/>
    </row>
    <row r="2398" ht="12">
      <c r="H2398" s="154"/>
    </row>
    <row r="2399" ht="12">
      <c r="H2399" s="154"/>
    </row>
    <row r="2400" ht="12">
      <c r="H2400" s="154"/>
    </row>
    <row r="2401" ht="12">
      <c r="H2401" s="154"/>
    </row>
    <row r="2402" ht="12">
      <c r="H2402" s="154"/>
    </row>
    <row r="2403" ht="12">
      <c r="H2403" s="154"/>
    </row>
    <row r="2404" ht="12">
      <c r="H2404" s="154"/>
    </row>
    <row r="2405" ht="12">
      <c r="H2405" s="154"/>
    </row>
    <row r="2406" ht="12">
      <c r="H2406" s="154"/>
    </row>
    <row r="2407" ht="12">
      <c r="H2407" s="154"/>
    </row>
    <row r="2408" ht="12">
      <c r="H2408" s="154"/>
    </row>
    <row r="2409" ht="12">
      <c r="H2409" s="154"/>
    </row>
    <row r="2410" ht="12">
      <c r="H2410" s="154"/>
    </row>
    <row r="2411" ht="12">
      <c r="H2411" s="154"/>
    </row>
    <row r="2412" ht="12">
      <c r="H2412" s="154"/>
    </row>
    <row r="2413" ht="12">
      <c r="H2413" s="154"/>
    </row>
    <row r="2414" ht="12">
      <c r="H2414" s="154"/>
    </row>
    <row r="2415" ht="12">
      <c r="H2415" s="154"/>
    </row>
    <row r="2416" ht="12">
      <c r="H2416" s="154"/>
    </row>
    <row r="2417" ht="12">
      <c r="H2417" s="154"/>
    </row>
    <row r="2418" ht="12">
      <c r="H2418" s="154"/>
    </row>
    <row r="2419" ht="12">
      <c r="H2419" s="154"/>
    </row>
    <row r="2420" ht="12">
      <c r="H2420" s="154"/>
    </row>
    <row r="2421" ht="12">
      <c r="H2421" s="154"/>
    </row>
    <row r="2422" ht="12">
      <c r="H2422" s="154"/>
    </row>
    <row r="2423" ht="12">
      <c r="H2423" s="154"/>
    </row>
    <row r="2424" ht="12">
      <c r="H2424" s="154"/>
    </row>
    <row r="2425" ht="12">
      <c r="H2425" s="154"/>
    </row>
    <row r="2426" ht="12">
      <c r="H2426" s="154"/>
    </row>
    <row r="2427" ht="12">
      <c r="H2427" s="154"/>
    </row>
    <row r="2428" ht="12">
      <c r="H2428" s="154"/>
    </row>
    <row r="2429" ht="12">
      <c r="H2429" s="154"/>
    </row>
    <row r="2430" ht="12">
      <c r="H2430" s="154"/>
    </row>
    <row r="2431" ht="12">
      <c r="H2431" s="154"/>
    </row>
    <row r="2432" ht="12">
      <c r="H2432" s="154"/>
    </row>
    <row r="2433" ht="12">
      <c r="H2433" s="154"/>
    </row>
    <row r="2434" ht="12">
      <c r="H2434" s="154"/>
    </row>
    <row r="2435" ht="12">
      <c r="H2435" s="154"/>
    </row>
    <row r="2436" ht="12">
      <c r="H2436" s="154"/>
    </row>
    <row r="2437" ht="12">
      <c r="H2437" s="154"/>
    </row>
    <row r="2438" ht="12">
      <c r="H2438" s="154"/>
    </row>
    <row r="2439" ht="12">
      <c r="H2439" s="154"/>
    </row>
    <row r="2440" ht="12">
      <c r="H2440" s="154"/>
    </row>
    <row r="2441" ht="12">
      <c r="H2441" s="154"/>
    </row>
    <row r="2442" ht="12">
      <c r="H2442" s="154"/>
    </row>
    <row r="2443" ht="12">
      <c r="H2443" s="154"/>
    </row>
    <row r="2444" ht="12">
      <c r="H2444" s="154"/>
    </row>
    <row r="2445" ht="12">
      <c r="H2445" s="154"/>
    </row>
    <row r="2446" ht="12">
      <c r="H2446" s="154"/>
    </row>
    <row r="2447" ht="12">
      <c r="H2447" s="154"/>
    </row>
    <row r="2448" ht="12">
      <c r="H2448" s="154"/>
    </row>
    <row r="2449" ht="12">
      <c r="H2449" s="154"/>
    </row>
    <row r="2450" ht="12">
      <c r="H2450" s="154"/>
    </row>
    <row r="2451" ht="12">
      <c r="H2451" s="154"/>
    </row>
    <row r="2452" ht="12">
      <c r="H2452" s="154"/>
    </row>
    <row r="2453" ht="12">
      <c r="H2453" s="154"/>
    </row>
    <row r="2454" ht="12">
      <c r="H2454" s="154"/>
    </row>
    <row r="2455" ht="12">
      <c r="H2455" s="154"/>
    </row>
    <row r="2456" ht="12">
      <c r="H2456" s="154"/>
    </row>
    <row r="2457" ht="12">
      <c r="H2457" s="154"/>
    </row>
    <row r="2458" ht="12">
      <c r="H2458" s="154"/>
    </row>
    <row r="2459" ht="12">
      <c r="H2459" s="154"/>
    </row>
    <row r="2460" ht="12">
      <c r="H2460" s="154"/>
    </row>
    <row r="2461" ht="12">
      <c r="H2461" s="154"/>
    </row>
    <row r="2462" ht="12">
      <c r="H2462" s="154"/>
    </row>
    <row r="2463" ht="12">
      <c r="H2463" s="154"/>
    </row>
    <row r="2464" ht="12">
      <c r="H2464" s="154"/>
    </row>
    <row r="2465" ht="12">
      <c r="H2465" s="154"/>
    </row>
    <row r="2466" ht="12">
      <c r="H2466" s="154"/>
    </row>
    <row r="2467" ht="12">
      <c r="H2467" s="154"/>
    </row>
    <row r="2468" ht="12">
      <c r="H2468" s="154"/>
    </row>
    <row r="2469" ht="12">
      <c r="H2469" s="154"/>
    </row>
    <row r="2470" ht="12">
      <c r="H2470" s="154"/>
    </row>
    <row r="2471" ht="12">
      <c r="H2471" s="154"/>
    </row>
    <row r="2472" ht="12">
      <c r="H2472" s="154"/>
    </row>
    <row r="2473" ht="12">
      <c r="H2473" s="154"/>
    </row>
    <row r="2474" ht="12">
      <c r="H2474" s="154"/>
    </row>
    <row r="2475" ht="12">
      <c r="H2475" s="154"/>
    </row>
    <row r="2476" ht="12">
      <c r="H2476" s="154"/>
    </row>
    <row r="2477" ht="12">
      <c r="H2477" s="154"/>
    </row>
    <row r="2478" ht="12">
      <c r="H2478" s="154"/>
    </row>
    <row r="2479" ht="12">
      <c r="H2479" s="154"/>
    </row>
    <row r="2480" ht="12">
      <c r="H2480" s="154"/>
    </row>
    <row r="2481" ht="12">
      <c r="H2481" s="154"/>
    </row>
    <row r="2482" ht="12">
      <c r="H2482" s="154"/>
    </row>
    <row r="2483" ht="12">
      <c r="H2483" s="154"/>
    </row>
    <row r="2484" ht="12">
      <c r="H2484" s="154"/>
    </row>
    <row r="2485" ht="12">
      <c r="H2485" s="154"/>
    </row>
    <row r="2486" ht="12">
      <c r="H2486" s="154"/>
    </row>
    <row r="2487" ht="12">
      <c r="H2487" s="154"/>
    </row>
    <row r="2488" ht="12">
      <c r="H2488" s="154"/>
    </row>
    <row r="2489" ht="12">
      <c r="H2489" s="154"/>
    </row>
    <row r="2490" ht="12">
      <c r="H2490" s="154"/>
    </row>
    <row r="2491" ht="12">
      <c r="H2491" s="154"/>
    </row>
    <row r="2492" ht="12">
      <c r="H2492" s="154"/>
    </row>
    <row r="2493" ht="12">
      <c r="H2493" s="154"/>
    </row>
    <row r="2494" ht="12">
      <c r="H2494" s="154"/>
    </row>
    <row r="2495" ht="12">
      <c r="H2495" s="154"/>
    </row>
    <row r="2496" ht="12">
      <c r="H2496" s="154"/>
    </row>
    <row r="2497" ht="12">
      <c r="H2497" s="154"/>
    </row>
    <row r="2498" ht="12">
      <c r="H2498" s="154"/>
    </row>
    <row r="2499" ht="12">
      <c r="H2499" s="154"/>
    </row>
    <row r="2500" ht="12">
      <c r="H2500" s="154"/>
    </row>
    <row r="2501" ht="12">
      <c r="H2501" s="154"/>
    </row>
    <row r="2502" ht="12">
      <c r="H2502" s="154"/>
    </row>
    <row r="2503" ht="12">
      <c r="H2503" s="154"/>
    </row>
    <row r="2504" ht="12">
      <c r="H2504" s="154"/>
    </row>
    <row r="2505" ht="12">
      <c r="H2505" s="154"/>
    </row>
    <row r="2506" ht="12">
      <c r="H2506" s="154"/>
    </row>
    <row r="2507" ht="12">
      <c r="H2507" s="154"/>
    </row>
    <row r="2508" ht="12">
      <c r="H2508" s="154"/>
    </row>
    <row r="2509" ht="12">
      <c r="H2509" s="154"/>
    </row>
    <row r="2510" ht="12">
      <c r="H2510" s="154"/>
    </row>
    <row r="2511" ht="12">
      <c r="H2511" s="154"/>
    </row>
    <row r="2512" ht="12">
      <c r="H2512" s="154"/>
    </row>
    <row r="2513" ht="12">
      <c r="H2513" s="154"/>
    </row>
    <row r="2514" ht="12">
      <c r="H2514" s="154"/>
    </row>
    <row r="2515" ht="12">
      <c r="H2515" s="154"/>
    </row>
    <row r="2516" ht="12">
      <c r="H2516" s="154"/>
    </row>
    <row r="2517" ht="12">
      <c r="H2517" s="154"/>
    </row>
    <row r="2518" ht="12">
      <c r="H2518" s="154"/>
    </row>
    <row r="2519" ht="12">
      <c r="H2519" s="154"/>
    </row>
    <row r="2520" ht="12">
      <c r="H2520" s="154"/>
    </row>
    <row r="2521" ht="12">
      <c r="H2521" s="154"/>
    </row>
    <row r="2522" ht="12">
      <c r="H2522" s="154"/>
    </row>
    <row r="2523" ht="12">
      <c r="H2523" s="154"/>
    </row>
    <row r="2524" ht="12">
      <c r="H2524" s="154"/>
    </row>
    <row r="2525" ht="12">
      <c r="H2525" s="154"/>
    </row>
    <row r="2526" ht="12">
      <c r="H2526" s="154"/>
    </row>
    <row r="2527" ht="12">
      <c r="H2527" s="154"/>
    </row>
    <row r="2528" ht="12">
      <c r="H2528" s="154"/>
    </row>
    <row r="2529" ht="12">
      <c r="H2529" s="154"/>
    </row>
    <row r="2530" ht="12">
      <c r="H2530" s="154"/>
    </row>
    <row r="2531" ht="12">
      <c r="H2531" s="154"/>
    </row>
    <row r="2532" ht="12">
      <c r="H2532" s="154"/>
    </row>
    <row r="2533" ht="12">
      <c r="H2533" s="154"/>
    </row>
    <row r="2534" ht="12">
      <c r="H2534" s="154"/>
    </row>
    <row r="2535" ht="12">
      <c r="H2535" s="154"/>
    </row>
    <row r="2536" ht="12">
      <c r="H2536" s="154"/>
    </row>
    <row r="2537" ht="12">
      <c r="H2537" s="154"/>
    </row>
    <row r="2538" ht="12">
      <c r="H2538" s="154"/>
    </row>
    <row r="2539" ht="12">
      <c r="H2539" s="154"/>
    </row>
    <row r="2540" ht="12">
      <c r="H2540" s="154"/>
    </row>
    <row r="2541" ht="12">
      <c r="H2541" s="154"/>
    </row>
    <row r="2542" ht="12">
      <c r="H2542" s="154"/>
    </row>
    <row r="2543" ht="12">
      <c r="H2543" s="154"/>
    </row>
    <row r="2544" ht="12">
      <c r="H2544" s="154"/>
    </row>
    <row r="2545" ht="12">
      <c r="H2545" s="154"/>
    </row>
    <row r="2546" ht="12">
      <c r="H2546" s="154"/>
    </row>
    <row r="2547" ht="12">
      <c r="H2547" s="154"/>
    </row>
    <row r="2548" ht="12">
      <c r="H2548" s="154"/>
    </row>
    <row r="2549" ht="12">
      <c r="H2549" s="154"/>
    </row>
    <row r="2550" ht="12">
      <c r="H2550" s="154"/>
    </row>
    <row r="2551" ht="12">
      <c r="H2551" s="154"/>
    </row>
    <row r="2552" ht="12">
      <c r="H2552" s="154"/>
    </row>
    <row r="2553" ht="12">
      <c r="H2553" s="154"/>
    </row>
    <row r="2554" ht="12">
      <c r="H2554" s="154"/>
    </row>
    <row r="2555" ht="12">
      <c r="H2555" s="154"/>
    </row>
    <row r="2556" ht="12">
      <c r="H2556" s="154"/>
    </row>
    <row r="2557" ht="12">
      <c r="H2557" s="154"/>
    </row>
    <row r="2558" ht="12">
      <c r="H2558" s="154"/>
    </row>
    <row r="2559" ht="12">
      <c r="H2559" s="154"/>
    </row>
    <row r="2560" ht="12">
      <c r="H2560" s="154"/>
    </row>
    <row r="2561" ht="12">
      <c r="H2561" s="154"/>
    </row>
    <row r="2562" ht="12">
      <c r="H2562" s="154"/>
    </row>
    <row r="2563" ht="12">
      <c r="H2563" s="154"/>
    </row>
    <row r="2564" ht="12">
      <c r="H2564" s="154"/>
    </row>
    <row r="2565" ht="12">
      <c r="H2565" s="154"/>
    </row>
    <row r="2566" ht="12">
      <c r="H2566" s="154"/>
    </row>
    <row r="2567" ht="12">
      <c r="H2567" s="154"/>
    </row>
    <row r="2568" ht="12">
      <c r="H2568" s="154"/>
    </row>
    <row r="2569" ht="12">
      <c r="H2569" s="154"/>
    </row>
    <row r="2570" ht="12">
      <c r="H2570" s="154"/>
    </row>
    <row r="2571" ht="12">
      <c r="H2571" s="154"/>
    </row>
    <row r="2572" ht="12">
      <c r="H2572" s="154"/>
    </row>
    <row r="2573" ht="12">
      <c r="H2573" s="154"/>
    </row>
    <row r="2574" ht="12">
      <c r="H2574" s="154"/>
    </row>
    <row r="2575" ht="12">
      <c r="H2575" s="154"/>
    </row>
    <row r="2576" ht="12">
      <c r="H2576" s="154"/>
    </row>
    <row r="2577" ht="12">
      <c r="H2577" s="154"/>
    </row>
    <row r="2578" ht="12">
      <c r="H2578" s="154"/>
    </row>
    <row r="2579" ht="12">
      <c r="H2579" s="154"/>
    </row>
    <row r="2580" ht="12">
      <c r="H2580" s="154"/>
    </row>
    <row r="2581" ht="12">
      <c r="H2581" s="154"/>
    </row>
    <row r="2582" ht="12">
      <c r="H2582" s="154"/>
    </row>
    <row r="2583" ht="12">
      <c r="H2583" s="154"/>
    </row>
    <row r="2584" ht="12">
      <c r="H2584" s="154"/>
    </row>
    <row r="2585" ht="12">
      <c r="H2585" s="154"/>
    </row>
    <row r="2586" ht="12">
      <c r="H2586" s="154"/>
    </row>
    <row r="2587" ht="12">
      <c r="H2587" s="154"/>
    </row>
    <row r="2588" ht="12">
      <c r="H2588" s="154"/>
    </row>
    <row r="2589" ht="12">
      <c r="H2589" s="154"/>
    </row>
    <row r="2590" ht="12">
      <c r="H2590" s="154"/>
    </row>
    <row r="2591" ht="12">
      <c r="H2591" s="154"/>
    </row>
    <row r="2592" ht="12">
      <c r="H2592" s="154"/>
    </row>
    <row r="2593" ht="12">
      <c r="H2593" s="154"/>
    </row>
    <row r="2594" ht="12">
      <c r="H2594" s="154"/>
    </row>
    <row r="2595" ht="12">
      <c r="H2595" s="154"/>
    </row>
    <row r="2596" ht="12">
      <c r="H2596" s="154"/>
    </row>
    <row r="2597" ht="12">
      <c r="H2597" s="154"/>
    </row>
    <row r="2598" ht="12">
      <c r="H2598" s="154"/>
    </row>
    <row r="2599" ht="12">
      <c r="H2599" s="154"/>
    </row>
    <row r="2600" ht="12">
      <c r="H2600" s="154"/>
    </row>
    <row r="2601" ht="12">
      <c r="H2601" s="154"/>
    </row>
    <row r="2602" ht="12">
      <c r="H2602" s="154"/>
    </row>
    <row r="2603" ht="12">
      <c r="H2603" s="154"/>
    </row>
    <row r="2604" ht="12">
      <c r="H2604" s="154"/>
    </row>
    <row r="2605" ht="12">
      <c r="H2605" s="154"/>
    </row>
    <row r="2606" ht="12">
      <c r="H2606" s="154"/>
    </row>
    <row r="2607" ht="12">
      <c r="H2607" s="154"/>
    </row>
    <row r="2608" ht="12">
      <c r="H2608" s="154"/>
    </row>
    <row r="2609" ht="12">
      <c r="H2609" s="154"/>
    </row>
    <row r="2610" ht="12">
      <c r="H2610" s="154"/>
    </row>
    <row r="2611" ht="12">
      <c r="H2611" s="154"/>
    </row>
    <row r="2612" ht="12">
      <c r="H2612" s="154"/>
    </row>
    <row r="2613" ht="12">
      <c r="H2613" s="154"/>
    </row>
    <row r="2614" ht="12">
      <c r="H2614" s="154"/>
    </row>
    <row r="2615" ht="12">
      <c r="H2615" s="154"/>
    </row>
    <row r="2616" ht="12">
      <c r="H2616" s="154"/>
    </row>
    <row r="2617" ht="12">
      <c r="H2617" s="154"/>
    </row>
    <row r="2618" ht="12">
      <c r="H2618" s="154"/>
    </row>
    <row r="2619" ht="12">
      <c r="H2619" s="154"/>
    </row>
    <row r="2620" ht="12">
      <c r="H2620" s="154"/>
    </row>
    <row r="2621" ht="12">
      <c r="H2621" s="154"/>
    </row>
    <row r="2622" ht="12">
      <c r="H2622" s="154"/>
    </row>
    <row r="2623" ht="12">
      <c r="H2623" s="154"/>
    </row>
    <row r="2624" ht="12">
      <c r="H2624" s="154"/>
    </row>
    <row r="2625" ht="12">
      <c r="H2625" s="154"/>
    </row>
    <row r="2626" ht="12">
      <c r="H2626" s="154"/>
    </row>
    <row r="2627" ht="12">
      <c r="H2627" s="154"/>
    </row>
    <row r="2628" ht="12">
      <c r="H2628" s="154"/>
    </row>
    <row r="2629" ht="12">
      <c r="H2629" s="154"/>
    </row>
    <row r="2630" ht="12">
      <c r="H2630" s="154"/>
    </row>
    <row r="2631" ht="12">
      <c r="H2631" s="154"/>
    </row>
    <row r="2632" ht="12">
      <c r="H2632" s="154"/>
    </row>
    <row r="2633" ht="12">
      <c r="H2633" s="154"/>
    </row>
    <row r="2634" ht="12">
      <c r="H2634" s="154"/>
    </row>
    <row r="2635" ht="12">
      <c r="H2635" s="154"/>
    </row>
    <row r="2636" ht="12">
      <c r="H2636" s="154"/>
    </row>
    <row r="2637" ht="12">
      <c r="H2637" s="154"/>
    </row>
    <row r="2638" ht="12">
      <c r="H2638" s="154"/>
    </row>
    <row r="2639" ht="12">
      <c r="H2639" s="154"/>
    </row>
    <row r="2640" ht="12">
      <c r="H2640" s="154"/>
    </row>
    <row r="2641" ht="12">
      <c r="H2641" s="154"/>
    </row>
    <row r="2642" ht="12">
      <c r="H2642" s="154"/>
    </row>
    <row r="2643" ht="12">
      <c r="H2643" s="154"/>
    </row>
    <row r="2644" ht="12">
      <c r="H2644" s="154"/>
    </row>
    <row r="2645" ht="12">
      <c r="H2645" s="154"/>
    </row>
    <row r="2646" ht="12">
      <c r="H2646" s="154"/>
    </row>
    <row r="2647" ht="12">
      <c r="H2647" s="154"/>
    </row>
    <row r="2648" ht="12">
      <c r="H2648" s="154"/>
    </row>
    <row r="2649" ht="12">
      <c r="H2649" s="154"/>
    </row>
    <row r="2650" ht="12">
      <c r="H2650" s="154"/>
    </row>
    <row r="2651" ht="12">
      <c r="H2651" s="154"/>
    </row>
    <row r="2652" ht="12">
      <c r="H2652" s="154"/>
    </row>
    <row r="2653" ht="12">
      <c r="H2653" s="154"/>
    </row>
    <row r="2654" ht="12">
      <c r="H2654" s="154"/>
    </row>
    <row r="2655" ht="12">
      <c r="H2655" s="154"/>
    </row>
    <row r="2656" ht="12">
      <c r="H2656" s="154"/>
    </row>
    <row r="2657" ht="12">
      <c r="H2657" s="154"/>
    </row>
    <row r="2658" ht="12">
      <c r="H2658" s="154"/>
    </row>
    <row r="2659" ht="12">
      <c r="H2659" s="154"/>
    </row>
    <row r="2660" ht="12">
      <c r="H2660" s="154"/>
    </row>
    <row r="2661" ht="12">
      <c r="H2661" s="154"/>
    </row>
    <row r="2662" ht="12">
      <c r="H2662" s="154"/>
    </row>
    <row r="2663" ht="12">
      <c r="H2663" s="154"/>
    </row>
    <row r="2664" ht="12">
      <c r="H2664" s="154"/>
    </row>
    <row r="2665" ht="12">
      <c r="H2665" s="154"/>
    </row>
    <row r="2666" ht="12">
      <c r="H2666" s="154"/>
    </row>
    <row r="2667" ht="12">
      <c r="H2667" s="154"/>
    </row>
    <row r="2668" ht="12">
      <c r="H2668" s="154"/>
    </row>
    <row r="2669" ht="12">
      <c r="H2669" s="154"/>
    </row>
    <row r="2670" ht="12">
      <c r="H2670" s="154"/>
    </row>
    <row r="2671" ht="12">
      <c r="H2671" s="154"/>
    </row>
    <row r="2672" ht="12">
      <c r="H2672" s="154"/>
    </row>
    <row r="2673" ht="12">
      <c r="H2673" s="154"/>
    </row>
    <row r="2674" ht="12">
      <c r="H2674" s="154"/>
    </row>
    <row r="2675" ht="12">
      <c r="H2675" s="154"/>
    </row>
    <row r="2676" ht="12">
      <c r="H2676" s="154"/>
    </row>
    <row r="2677" ht="12">
      <c r="H2677" s="154"/>
    </row>
    <row r="2678" ht="12">
      <c r="H2678" s="154"/>
    </row>
    <row r="2679" ht="12">
      <c r="H2679" s="154"/>
    </row>
    <row r="2680" ht="12">
      <c r="H2680" s="154"/>
    </row>
    <row r="2681" ht="12">
      <c r="H2681" s="154"/>
    </row>
    <row r="2682" ht="12">
      <c r="H2682" s="154"/>
    </row>
    <row r="2683" ht="12">
      <c r="H2683" s="154"/>
    </row>
    <row r="2684" ht="12">
      <c r="H2684" s="154"/>
    </row>
    <row r="2685" ht="12">
      <c r="H2685" s="154"/>
    </row>
    <row r="2686" ht="12">
      <c r="H2686" s="154"/>
    </row>
    <row r="2687" ht="12">
      <c r="H2687" s="154"/>
    </row>
    <row r="2688" ht="12">
      <c r="H2688" s="154"/>
    </row>
    <row r="2689" ht="12">
      <c r="H2689" s="154"/>
    </row>
    <row r="2690" ht="12">
      <c r="H2690" s="154"/>
    </row>
    <row r="2691" ht="12">
      <c r="H2691" s="154"/>
    </row>
    <row r="2692" ht="12">
      <c r="H2692" s="154"/>
    </row>
    <row r="2693" ht="12">
      <c r="H2693" s="154"/>
    </row>
    <row r="2694" ht="12">
      <c r="H2694" s="154"/>
    </row>
    <row r="2695" ht="12">
      <c r="H2695" s="154"/>
    </row>
    <row r="2696" ht="12">
      <c r="H2696" s="154"/>
    </row>
    <row r="2697" ht="12">
      <c r="H2697" s="154"/>
    </row>
    <row r="2698" ht="12">
      <c r="H2698" s="154"/>
    </row>
    <row r="2699" ht="12">
      <c r="H2699" s="154"/>
    </row>
    <row r="2700" ht="12">
      <c r="H2700" s="154"/>
    </row>
    <row r="2701" ht="12">
      <c r="H2701" s="154"/>
    </row>
    <row r="2702" ht="12">
      <c r="H2702" s="154"/>
    </row>
    <row r="2703" ht="12">
      <c r="H2703" s="154"/>
    </row>
    <row r="2704" ht="12">
      <c r="H2704" s="154"/>
    </row>
    <row r="2705" ht="12">
      <c r="H2705" s="154"/>
    </row>
    <row r="2706" ht="12">
      <c r="H2706" s="154"/>
    </row>
    <row r="2707" ht="12">
      <c r="H2707" s="154"/>
    </row>
    <row r="2708" ht="12">
      <c r="H2708" s="154"/>
    </row>
    <row r="2709" ht="12">
      <c r="H2709" s="154"/>
    </row>
    <row r="2710" ht="12">
      <c r="H2710" s="154"/>
    </row>
    <row r="2711" ht="12">
      <c r="H2711" s="154"/>
    </row>
    <row r="2712" ht="12">
      <c r="H2712" s="154"/>
    </row>
    <row r="2713" ht="12">
      <c r="H2713" s="154"/>
    </row>
    <row r="2714" ht="12">
      <c r="H2714" s="154"/>
    </row>
    <row r="2715" ht="12">
      <c r="H2715" s="154"/>
    </row>
    <row r="2716" ht="12">
      <c r="H2716" s="154"/>
    </row>
    <row r="2717" ht="12">
      <c r="H2717" s="154"/>
    </row>
    <row r="2718" ht="12">
      <c r="H2718" s="154"/>
    </row>
    <row r="2719" ht="12">
      <c r="H2719" s="154"/>
    </row>
    <row r="2720" ht="12">
      <c r="H2720" s="154"/>
    </row>
    <row r="2721" ht="12">
      <c r="H2721" s="154"/>
    </row>
    <row r="2722" ht="12">
      <c r="H2722" s="154"/>
    </row>
    <row r="2723" ht="12">
      <c r="H2723" s="154"/>
    </row>
    <row r="2724" ht="12">
      <c r="H2724" s="154"/>
    </row>
    <row r="2725" ht="12">
      <c r="H2725" s="154"/>
    </row>
    <row r="2726" ht="12">
      <c r="H2726" s="154"/>
    </row>
    <row r="2727" ht="12">
      <c r="H2727" s="154"/>
    </row>
    <row r="2728" ht="12">
      <c r="H2728" s="154"/>
    </row>
    <row r="2729" ht="12">
      <c r="H2729" s="154"/>
    </row>
    <row r="2730" ht="12">
      <c r="H2730" s="154"/>
    </row>
    <row r="2731" ht="12">
      <c r="H2731" s="154"/>
    </row>
  </sheetData>
  <sheetProtection/>
  <conditionalFormatting sqref="D1118:D1209">
    <cfRule type="cellIs" priority="1" dxfId="1" operator="equal" stopIfTrue="1">
      <formula>1</formula>
    </cfRule>
    <cfRule type="cellIs" priority="2" dxfId="0" operator="equal" stopIfTrue="1">
      <formula>0</formula>
    </cfRule>
  </conditionalFormatting>
  <conditionalFormatting sqref="C733:F1117 C1118:C1206 E1118:F1206">
    <cfRule type="cellIs" priority="5" dxfId="1" operator="equal" stopIfTrue="1">
      <formula>1</formula>
    </cfRule>
    <cfRule type="cellIs" priority="6" dxfId="0" operator="equal" stopIfTrue="1">
      <formula>0</formula>
    </cfRule>
  </conditionalFormatting>
  <conditionalFormatting sqref="F1209:F1213">
    <cfRule type="cellIs" priority="3" dxfId="1" operator="equal" stopIfTrue="1">
      <formula>1</formula>
    </cfRule>
    <cfRule type="cellIs" priority="4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5"/>
  <sheetViews>
    <sheetView zoomScale="85" zoomScaleNormal="85" zoomScalePageLayoutView="0" workbookViewId="0" topLeftCell="A79">
      <selection activeCell="G885" sqref="G885"/>
    </sheetView>
  </sheetViews>
  <sheetFormatPr defaultColWidth="9.140625" defaultRowHeight="12.75"/>
  <cols>
    <col min="1" max="1" width="12.7109375" style="60" customWidth="1"/>
    <col min="2" max="3" width="12.7109375" style="122" customWidth="1"/>
    <col min="4" max="6" width="12.7109375" style="60" customWidth="1"/>
    <col min="7" max="7" width="16.7109375" style="59" bestFit="1" customWidth="1"/>
    <col min="8" max="20" width="12.7109375" style="60" customWidth="1"/>
    <col min="21" max="27" width="12.7109375" style="0" customWidth="1"/>
  </cols>
  <sheetData>
    <row r="1" ht="12.75">
      <c r="A1" s="120" t="s">
        <v>102</v>
      </c>
    </row>
    <row r="3" ht="12">
      <c r="A3" s="60" t="s">
        <v>83</v>
      </c>
    </row>
    <row r="4" ht="12">
      <c r="A4" s="121"/>
    </row>
    <row r="5" spans="1:2" ht="12">
      <c r="A5" s="121" t="s">
        <v>103</v>
      </c>
      <c r="B5" s="122">
        <v>14294</v>
      </c>
    </row>
    <row r="6" spans="1:2" ht="12">
      <c r="A6" s="121" t="s">
        <v>104</v>
      </c>
      <c r="B6" s="122">
        <v>14653</v>
      </c>
    </row>
    <row r="7" spans="1:2" ht="12">
      <c r="A7" s="60" t="s">
        <v>105</v>
      </c>
      <c r="B7" s="122">
        <v>15013</v>
      </c>
    </row>
    <row r="8" ht="12">
      <c r="A8" s="121"/>
    </row>
    <row r="9" ht="12">
      <c r="A9" s="121" t="s">
        <v>84</v>
      </c>
    </row>
    <row r="10" ht="12">
      <c r="A10" s="121"/>
    </row>
    <row r="11" spans="1:2" ht="12">
      <c r="A11" s="121" t="s">
        <v>103</v>
      </c>
      <c r="B11" s="122">
        <v>14294</v>
      </c>
    </row>
    <row r="12" spans="1:2" ht="12">
      <c r="A12" s="121" t="s">
        <v>104</v>
      </c>
      <c r="B12" s="122">
        <v>14653</v>
      </c>
    </row>
    <row r="13" spans="1:2" ht="12">
      <c r="A13" s="60" t="s">
        <v>105</v>
      </c>
      <c r="B13" s="122">
        <v>15013</v>
      </c>
    </row>
    <row r="14" spans="1:2" ht="12">
      <c r="A14" s="121" t="s">
        <v>106</v>
      </c>
      <c r="B14" s="122">
        <v>15432</v>
      </c>
    </row>
    <row r="15" spans="1:2" ht="12">
      <c r="A15" s="60" t="s">
        <v>107</v>
      </c>
      <c r="B15" s="122">
        <v>15851</v>
      </c>
    </row>
    <row r="16" spans="1:2" ht="12">
      <c r="A16" s="60" t="s">
        <v>108</v>
      </c>
      <c r="B16" s="122">
        <v>16271</v>
      </c>
    </row>
    <row r="17" spans="1:2" ht="12">
      <c r="A17" s="60" t="s">
        <v>109</v>
      </c>
      <c r="B17" s="122">
        <v>16811</v>
      </c>
    </row>
    <row r="18" spans="1:2" ht="12">
      <c r="A18" s="60" t="s">
        <v>110</v>
      </c>
      <c r="B18" s="122">
        <v>17425</v>
      </c>
    </row>
    <row r="20" ht="12">
      <c r="A20" s="60" t="s">
        <v>85</v>
      </c>
    </row>
    <row r="22" spans="1:2" ht="12">
      <c r="A22" s="60" t="s">
        <v>108</v>
      </c>
      <c r="B22" s="122">
        <v>16271</v>
      </c>
    </row>
    <row r="23" spans="1:2" ht="12">
      <c r="A23" s="60" t="s">
        <v>109</v>
      </c>
      <c r="B23" s="122">
        <v>16811</v>
      </c>
    </row>
    <row r="24" spans="1:2" ht="12">
      <c r="A24" s="60" t="s">
        <v>110</v>
      </c>
      <c r="B24" s="122">
        <v>17425</v>
      </c>
    </row>
    <row r="25" spans="1:2" ht="12">
      <c r="A25" s="60" t="s">
        <v>111</v>
      </c>
      <c r="B25" s="122">
        <v>17794</v>
      </c>
    </row>
    <row r="26" spans="1:2" ht="12">
      <c r="A26" s="60" t="s">
        <v>112</v>
      </c>
      <c r="B26" s="122">
        <v>18285</v>
      </c>
    </row>
    <row r="27" spans="1:2" ht="12">
      <c r="A27" s="60" t="s">
        <v>113</v>
      </c>
      <c r="B27" s="122">
        <v>18838</v>
      </c>
    </row>
    <row r="28" spans="1:2" ht="12">
      <c r="A28" s="60" t="s">
        <v>114</v>
      </c>
      <c r="B28" s="122">
        <v>19268</v>
      </c>
    </row>
    <row r="30" ht="12">
      <c r="A30" s="60" t="s">
        <v>86</v>
      </c>
    </row>
    <row r="32" spans="1:2" ht="12">
      <c r="A32" s="60" t="s">
        <v>113</v>
      </c>
      <c r="B32" s="122">
        <v>18838</v>
      </c>
    </row>
    <row r="33" spans="1:2" ht="12">
      <c r="A33" s="60" t="s">
        <v>114</v>
      </c>
      <c r="B33" s="122">
        <v>19268</v>
      </c>
    </row>
    <row r="34" spans="1:2" ht="12">
      <c r="A34" s="60" t="s">
        <v>115</v>
      </c>
      <c r="B34" s="122">
        <v>19947</v>
      </c>
    </row>
    <row r="35" spans="1:9" ht="12">
      <c r="A35" s="60" t="s">
        <v>116</v>
      </c>
      <c r="B35" s="122">
        <v>20638</v>
      </c>
      <c r="C35" s="122">
        <f>MIN(B35*0.2,6279)</f>
        <v>4127.6</v>
      </c>
      <c r="D35" s="122">
        <f>SUM(B35:C35)</f>
        <v>24765.6</v>
      </c>
      <c r="E35" s="122">
        <f>D35*0.25</f>
        <v>6191.4</v>
      </c>
      <c r="F35" s="122">
        <f>SUM(D35:E35)</f>
        <v>30957</v>
      </c>
      <c r="G35" s="123" t="s">
        <v>181</v>
      </c>
      <c r="H35" s="73">
        <f>ROUND(F35/52.1429/36,2)</f>
        <v>16.49</v>
      </c>
      <c r="I35" s="60" t="s">
        <v>178</v>
      </c>
    </row>
    <row r="36" spans="1:2" ht="12">
      <c r="A36" s="60" t="s">
        <v>117</v>
      </c>
      <c r="B36" s="122">
        <v>21265</v>
      </c>
    </row>
    <row r="37" spans="1:2" ht="12">
      <c r="A37" s="60" t="s">
        <v>118</v>
      </c>
      <c r="B37" s="122">
        <v>21478</v>
      </c>
    </row>
    <row r="38" spans="1:2" ht="12">
      <c r="A38" s="60" t="s">
        <v>119</v>
      </c>
      <c r="B38" s="122">
        <v>22016</v>
      </c>
    </row>
    <row r="40" ht="12">
      <c r="A40" s="60" t="s">
        <v>87</v>
      </c>
    </row>
    <row r="42" spans="1:2" ht="12">
      <c r="A42" s="60" t="s">
        <v>118</v>
      </c>
      <c r="B42" s="122">
        <v>21478</v>
      </c>
    </row>
    <row r="43" spans="1:2" ht="12">
      <c r="A43" s="60" t="s">
        <v>119</v>
      </c>
      <c r="B43" s="122">
        <v>22016</v>
      </c>
    </row>
    <row r="44" spans="1:2" ht="12">
      <c r="A44" s="60" t="s">
        <v>120</v>
      </c>
      <c r="B44" s="122">
        <v>22903</v>
      </c>
    </row>
    <row r="45" spans="1:2" ht="12">
      <c r="A45" s="60" t="s">
        <v>121</v>
      </c>
      <c r="B45" s="122">
        <v>23825</v>
      </c>
    </row>
    <row r="46" spans="1:9" ht="12">
      <c r="A46" s="60" t="s">
        <v>122</v>
      </c>
      <c r="B46" s="122">
        <v>24799</v>
      </c>
      <c r="C46" s="122">
        <f>MIN(B46*0.2,6279)</f>
        <v>4959.8</v>
      </c>
      <c r="D46" s="122">
        <f>SUM(B46:C46)</f>
        <v>29758.8</v>
      </c>
      <c r="E46" s="122">
        <f>D46*0.25</f>
        <v>7439.7</v>
      </c>
      <c r="F46" s="122">
        <f>SUM(D46:E46)</f>
        <v>37198.5</v>
      </c>
      <c r="G46" s="123" t="s">
        <v>180</v>
      </c>
      <c r="H46" s="73">
        <f>ROUND(F46/39/36,2)</f>
        <v>26.49</v>
      </c>
      <c r="I46" s="60" t="s">
        <v>179</v>
      </c>
    </row>
    <row r="47" spans="1:2" ht="12">
      <c r="A47" s="60" t="s">
        <v>123</v>
      </c>
      <c r="B47" s="122">
        <v>25783</v>
      </c>
    </row>
    <row r="48" spans="1:2" ht="12">
      <c r="A48" s="60" t="s">
        <v>124</v>
      </c>
      <c r="B48" s="122">
        <v>26822</v>
      </c>
    </row>
    <row r="49" spans="1:2" ht="12">
      <c r="A49" s="60" t="s">
        <v>125</v>
      </c>
      <c r="B49" s="122">
        <v>27901</v>
      </c>
    </row>
    <row r="51" ht="12">
      <c r="A51" s="60" t="s">
        <v>88</v>
      </c>
    </row>
    <row r="53" spans="1:2" ht="12">
      <c r="A53" s="60" t="s">
        <v>123</v>
      </c>
      <c r="B53" s="122">
        <v>25783</v>
      </c>
    </row>
    <row r="54" spans="1:2" ht="12">
      <c r="A54" s="60" t="s">
        <v>124</v>
      </c>
      <c r="B54" s="122">
        <v>26822</v>
      </c>
    </row>
    <row r="55" spans="1:2" ht="12">
      <c r="A55" s="60" t="s">
        <v>125</v>
      </c>
      <c r="B55" s="122">
        <v>27901</v>
      </c>
    </row>
    <row r="56" spans="1:2" ht="12">
      <c r="A56" s="60" t="s">
        <v>126</v>
      </c>
      <c r="B56" s="122">
        <v>28755</v>
      </c>
    </row>
    <row r="57" spans="1:2" ht="12">
      <c r="A57" s="60" t="s">
        <v>127</v>
      </c>
      <c r="B57" s="122">
        <v>29759</v>
      </c>
    </row>
    <row r="58" spans="1:2" ht="12">
      <c r="A58" s="60" t="s">
        <v>128</v>
      </c>
      <c r="B58" s="122">
        <v>30764</v>
      </c>
    </row>
    <row r="59" spans="1:2" ht="12">
      <c r="A59" s="60" t="s">
        <v>129</v>
      </c>
      <c r="B59" s="122">
        <v>31768</v>
      </c>
    </row>
    <row r="60" spans="1:2" ht="12">
      <c r="A60" s="60" t="s">
        <v>130</v>
      </c>
      <c r="B60" s="122">
        <v>32898</v>
      </c>
    </row>
    <row r="61" spans="1:2" ht="12">
      <c r="A61" s="60" t="s">
        <v>131</v>
      </c>
      <c r="B61" s="122">
        <v>34530</v>
      </c>
    </row>
    <row r="63" ht="12">
      <c r="A63" s="60" t="s">
        <v>89</v>
      </c>
    </row>
    <row r="65" spans="1:2" ht="12">
      <c r="A65" s="60" t="s">
        <v>128</v>
      </c>
      <c r="B65" s="122">
        <v>30764</v>
      </c>
    </row>
    <row r="66" spans="1:2" ht="12">
      <c r="A66" s="60" t="s">
        <v>129</v>
      </c>
      <c r="B66" s="122">
        <v>31768</v>
      </c>
    </row>
    <row r="67" spans="1:2" ht="12">
      <c r="A67" s="60" t="s">
        <v>130</v>
      </c>
      <c r="B67" s="122">
        <v>32898</v>
      </c>
    </row>
    <row r="68" spans="1:2" ht="12">
      <c r="A68" s="60" t="s">
        <v>131</v>
      </c>
      <c r="B68" s="122">
        <v>34530</v>
      </c>
    </row>
    <row r="69" spans="1:2" ht="12">
      <c r="A69" s="60" t="s">
        <v>132</v>
      </c>
      <c r="B69" s="122">
        <v>35536</v>
      </c>
    </row>
    <row r="70" spans="1:2" ht="12">
      <c r="A70" s="60" t="s">
        <v>133</v>
      </c>
      <c r="B70" s="122">
        <v>36666</v>
      </c>
    </row>
    <row r="71" spans="1:2" ht="12">
      <c r="A71" s="60" t="s">
        <v>134</v>
      </c>
      <c r="B71" s="122">
        <v>37921</v>
      </c>
    </row>
    <row r="72" spans="1:2" ht="12">
      <c r="A72" s="60" t="s">
        <v>135</v>
      </c>
      <c r="B72" s="122">
        <v>39239</v>
      </c>
    </row>
    <row r="73" spans="1:2" ht="12">
      <c r="A73" s="60" t="s">
        <v>136</v>
      </c>
      <c r="B73" s="122">
        <v>40558</v>
      </c>
    </row>
    <row r="75" ht="12">
      <c r="A75" s="60" t="s">
        <v>90</v>
      </c>
    </row>
    <row r="77" spans="1:2" ht="12">
      <c r="A77" s="60" t="s">
        <v>135</v>
      </c>
      <c r="B77" s="122">
        <v>39239</v>
      </c>
    </row>
    <row r="78" spans="1:2" ht="12">
      <c r="A78" s="60" t="s">
        <v>136</v>
      </c>
      <c r="B78" s="122">
        <v>40558</v>
      </c>
    </row>
    <row r="79" spans="1:2" ht="12">
      <c r="A79" s="60" t="s">
        <v>137</v>
      </c>
      <c r="B79" s="122">
        <v>42190</v>
      </c>
    </row>
    <row r="80" spans="1:2" ht="12">
      <c r="A80" s="60" t="s">
        <v>138</v>
      </c>
      <c r="B80" s="122">
        <v>43822</v>
      </c>
    </row>
    <row r="81" spans="1:2" ht="12">
      <c r="A81" s="60" t="s">
        <v>139</v>
      </c>
      <c r="B81" s="122">
        <v>45707</v>
      </c>
    </row>
    <row r="82" spans="1:2" ht="12">
      <c r="A82" s="60" t="s">
        <v>140</v>
      </c>
      <c r="B82" s="122">
        <v>47088</v>
      </c>
    </row>
    <row r="84" ht="12">
      <c r="A84" s="60" t="s">
        <v>91</v>
      </c>
    </row>
    <row r="86" spans="1:2" ht="12">
      <c r="A86" s="60" t="s">
        <v>139</v>
      </c>
      <c r="B86" s="122">
        <v>45707</v>
      </c>
    </row>
    <row r="87" spans="1:2" ht="12">
      <c r="A87" s="60" t="s">
        <v>140</v>
      </c>
      <c r="B87" s="122">
        <v>47088</v>
      </c>
    </row>
    <row r="88" spans="1:2" ht="12">
      <c r="A88" s="60" t="s">
        <v>141</v>
      </c>
      <c r="B88" s="122">
        <v>49473</v>
      </c>
    </row>
    <row r="89" spans="1:2" ht="12">
      <c r="A89" s="60" t="s">
        <v>142</v>
      </c>
      <c r="B89" s="122">
        <v>52235</v>
      </c>
    </row>
    <row r="90" spans="1:2" ht="12">
      <c r="A90" s="60" t="s">
        <v>143</v>
      </c>
      <c r="B90" s="122">
        <v>54998</v>
      </c>
    </row>
    <row r="91" spans="1:2" ht="12">
      <c r="A91" s="60" t="s">
        <v>144</v>
      </c>
      <c r="B91" s="122">
        <v>56504</v>
      </c>
    </row>
    <row r="93" ht="12">
      <c r="A93" s="60" t="s">
        <v>92</v>
      </c>
    </row>
    <row r="95" spans="1:2" ht="12">
      <c r="A95" s="60" t="s">
        <v>143</v>
      </c>
      <c r="B95" s="122">
        <v>54998</v>
      </c>
    </row>
    <row r="96" spans="1:2" ht="12">
      <c r="A96" s="60" t="s">
        <v>144</v>
      </c>
      <c r="B96" s="122">
        <v>56504</v>
      </c>
    </row>
    <row r="97" spans="1:2" ht="12">
      <c r="A97" s="60" t="s">
        <v>145</v>
      </c>
      <c r="B97" s="122">
        <v>59016</v>
      </c>
    </row>
    <row r="98" spans="1:2" ht="12">
      <c r="A98" s="60" t="s">
        <v>146</v>
      </c>
      <c r="B98" s="122">
        <v>61779</v>
      </c>
    </row>
    <row r="99" spans="1:2" ht="12">
      <c r="A99" s="60" t="s">
        <v>147</v>
      </c>
      <c r="B99" s="122">
        <v>65922</v>
      </c>
    </row>
    <row r="100" spans="1:2" ht="12">
      <c r="A100" s="60" t="s">
        <v>148</v>
      </c>
      <c r="B100" s="122">
        <v>67805</v>
      </c>
    </row>
    <row r="102" ht="12">
      <c r="A102" s="60" t="s">
        <v>93</v>
      </c>
    </row>
    <row r="104" spans="1:2" ht="12">
      <c r="A104" s="60" t="s">
        <v>147</v>
      </c>
      <c r="B104" s="122">
        <v>65922</v>
      </c>
    </row>
    <row r="105" spans="1:2" ht="12">
      <c r="A105" s="60" t="s">
        <v>148</v>
      </c>
      <c r="B105" s="122">
        <v>67805</v>
      </c>
    </row>
    <row r="106" spans="1:2" ht="12">
      <c r="A106" s="60" t="s">
        <v>149</v>
      </c>
      <c r="B106" s="122">
        <v>70631</v>
      </c>
    </row>
    <row r="107" spans="1:2" ht="12">
      <c r="A107" s="60" t="s">
        <v>150</v>
      </c>
      <c r="B107" s="122">
        <v>74084</v>
      </c>
    </row>
    <row r="108" spans="1:2" ht="12">
      <c r="A108" s="60" t="s">
        <v>151</v>
      </c>
      <c r="B108" s="122">
        <v>77850</v>
      </c>
    </row>
    <row r="109" spans="1:2" ht="12">
      <c r="A109" s="60" t="s">
        <v>152</v>
      </c>
      <c r="B109" s="122">
        <v>81618</v>
      </c>
    </row>
    <row r="111" ht="12">
      <c r="A111" s="60" t="s">
        <v>94</v>
      </c>
    </row>
    <row r="113" spans="1:2" ht="12">
      <c r="A113" s="60" t="s">
        <v>151</v>
      </c>
      <c r="B113" s="122">
        <v>77850</v>
      </c>
    </row>
    <row r="114" spans="1:2" ht="12">
      <c r="A114" s="60" t="s">
        <v>152</v>
      </c>
      <c r="B114" s="122">
        <v>81618</v>
      </c>
    </row>
    <row r="115" spans="1:2" ht="12">
      <c r="A115" s="60" t="s">
        <v>153</v>
      </c>
      <c r="B115" s="122">
        <v>85535</v>
      </c>
    </row>
    <row r="116" spans="1:2" ht="12">
      <c r="A116" s="60" t="s">
        <v>154</v>
      </c>
      <c r="B116" s="122">
        <v>89640</v>
      </c>
    </row>
    <row r="117" spans="1:2" ht="12">
      <c r="A117" s="60" t="s">
        <v>155</v>
      </c>
      <c r="B117" s="122">
        <v>93944</v>
      </c>
    </row>
    <row r="118" spans="1:2" ht="12">
      <c r="A118" s="60" t="s">
        <v>156</v>
      </c>
      <c r="B118" s="122">
        <v>98453</v>
      </c>
    </row>
    <row r="120" ht="12">
      <c r="A120" s="60" t="s">
        <v>95</v>
      </c>
    </row>
    <row r="122" spans="1:2" ht="12">
      <c r="A122" s="60" t="s">
        <v>96</v>
      </c>
      <c r="B122" s="122" t="s">
        <v>97</v>
      </c>
    </row>
    <row r="123" ht="12">
      <c r="A123" s="60" t="s">
        <v>98</v>
      </c>
    </row>
    <row r="124" ht="12">
      <c r="A124" s="60" t="s">
        <v>99</v>
      </c>
    </row>
    <row r="125" spans="1:2" ht="12">
      <c r="A125" s="60" t="s">
        <v>100</v>
      </c>
      <c r="B125" s="122" t="s">
        <v>101</v>
      </c>
    </row>
  </sheetData>
  <sheetProtection/>
  <printOptions/>
  <pageMargins left="0.75" right="0.75" top="1" bottom="1" header="0.5" footer="0.5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="85" zoomScaleNormal="85" zoomScalePageLayoutView="0" workbookViewId="0" topLeftCell="A1">
      <selection activeCell="G885" sqref="G885"/>
    </sheetView>
  </sheetViews>
  <sheetFormatPr defaultColWidth="9.140625" defaultRowHeight="12.75" customHeight="1"/>
  <cols>
    <col min="1" max="1" width="12.7109375" style="64" customWidth="1"/>
    <col min="2" max="3" width="12.7109375" style="75" customWidth="1"/>
    <col min="4" max="7" width="12.7109375" style="71" customWidth="1"/>
    <col min="8" max="8" width="12.7109375" style="88" customWidth="1"/>
    <col min="9" max="11" width="12.7109375" style="14" customWidth="1"/>
    <col min="12" max="15" width="12.7109375" style="64" customWidth="1"/>
    <col min="16" max="16384" width="9.140625" style="64" customWidth="1"/>
  </cols>
  <sheetData>
    <row r="1" spans="1:11" s="67" customFormat="1" ht="75">
      <c r="A1" s="63" t="s">
        <v>43</v>
      </c>
      <c r="B1" s="69" t="s">
        <v>198</v>
      </c>
      <c r="C1" s="69"/>
      <c r="D1" s="70" t="s">
        <v>25</v>
      </c>
      <c r="E1" s="70" t="s">
        <v>56</v>
      </c>
      <c r="F1" s="70" t="s">
        <v>57</v>
      </c>
      <c r="G1" s="70" t="s">
        <v>4</v>
      </c>
      <c r="H1" s="87"/>
      <c r="I1" s="66"/>
      <c r="J1" s="74"/>
      <c r="K1" s="74"/>
    </row>
    <row r="2" spans="1:11" ht="12.75" customHeight="1">
      <c r="A2" s="65" t="s">
        <v>44</v>
      </c>
      <c r="B2" s="72">
        <v>28098</v>
      </c>
      <c r="C2" s="72"/>
      <c r="D2" s="73">
        <f aca="true" t="shared" si="0" ref="D2:D10">ROUND(B2*(1+$K$3),0)</f>
        <v>35123</v>
      </c>
      <c r="E2" s="73">
        <f aca="true" t="shared" si="1" ref="E2:E7">D$16</f>
        <v>3875.5</v>
      </c>
      <c r="F2" s="73">
        <f>SUM(D2:E2)</f>
        <v>38998.5</v>
      </c>
      <c r="G2" s="73">
        <f>ROUND(F2/39/36,2)</f>
        <v>27.78</v>
      </c>
      <c r="J2" s="17" t="s">
        <v>20</v>
      </c>
      <c r="K2" s="68">
        <v>0.01</v>
      </c>
    </row>
    <row r="3" spans="1:11" ht="12.75" customHeight="1">
      <c r="A3" s="65" t="s">
        <v>45</v>
      </c>
      <c r="B3" s="72">
        <v>29593</v>
      </c>
      <c r="C3" s="72"/>
      <c r="D3" s="73">
        <f t="shared" si="0"/>
        <v>36991</v>
      </c>
      <c r="E3" s="73">
        <f t="shared" si="1"/>
        <v>3875.5</v>
      </c>
      <c r="F3" s="73">
        <f aca="true" t="shared" si="2" ref="F3:F10">SUM(D3:E3)</f>
        <v>40866.5</v>
      </c>
      <c r="G3" s="73">
        <f aca="true" t="shared" si="3" ref="G3:G10">ROUND(F3/39/36,2)</f>
        <v>29.11</v>
      </c>
      <c r="J3" s="68" t="s">
        <v>25</v>
      </c>
      <c r="K3" s="68">
        <v>0.25</v>
      </c>
    </row>
    <row r="4" spans="1:7" ht="12.75" customHeight="1">
      <c r="A4" s="65" t="s">
        <v>46</v>
      </c>
      <c r="B4" s="72">
        <v>31103</v>
      </c>
      <c r="C4" s="72"/>
      <c r="D4" s="73">
        <f t="shared" si="0"/>
        <v>38879</v>
      </c>
      <c r="E4" s="73">
        <f t="shared" si="1"/>
        <v>3875.5</v>
      </c>
      <c r="F4" s="73">
        <f t="shared" si="2"/>
        <v>42754.5</v>
      </c>
      <c r="G4" s="73">
        <f t="shared" si="3"/>
        <v>30.45</v>
      </c>
    </row>
    <row r="5" spans="1:8" ht="12.75" customHeight="1">
      <c r="A5" s="65" t="s">
        <v>47</v>
      </c>
      <c r="B5" s="72">
        <v>32724</v>
      </c>
      <c r="C5" s="72"/>
      <c r="D5" s="73">
        <f t="shared" si="0"/>
        <v>40905</v>
      </c>
      <c r="E5" s="73">
        <f t="shared" si="1"/>
        <v>3875.5</v>
      </c>
      <c r="F5" s="73">
        <f t="shared" si="2"/>
        <v>44780.5</v>
      </c>
      <c r="G5" s="73">
        <f t="shared" si="3"/>
        <v>31.89</v>
      </c>
      <c r="H5" s="88">
        <f>G5</f>
        <v>31.89</v>
      </c>
    </row>
    <row r="6" spans="1:7" ht="12.75" customHeight="1">
      <c r="A6" s="65" t="s">
        <v>48</v>
      </c>
      <c r="B6" s="72">
        <v>35242</v>
      </c>
      <c r="C6" s="72"/>
      <c r="D6" s="73">
        <f t="shared" si="0"/>
        <v>44053</v>
      </c>
      <c r="E6" s="73">
        <f t="shared" si="1"/>
        <v>3875.5</v>
      </c>
      <c r="F6" s="73">
        <f t="shared" si="2"/>
        <v>47928.5</v>
      </c>
      <c r="G6" s="73">
        <f t="shared" si="3"/>
        <v>34.14</v>
      </c>
    </row>
    <row r="7" spans="1:8" ht="12.75" customHeight="1">
      <c r="A7" s="65" t="s">
        <v>49</v>
      </c>
      <c r="B7" s="72">
        <v>38241</v>
      </c>
      <c r="C7" s="72"/>
      <c r="D7" s="73">
        <f t="shared" si="0"/>
        <v>47801</v>
      </c>
      <c r="E7" s="73">
        <f t="shared" si="1"/>
        <v>3875.5</v>
      </c>
      <c r="F7" s="73">
        <f t="shared" si="2"/>
        <v>51676.5</v>
      </c>
      <c r="G7" s="73">
        <f t="shared" si="3"/>
        <v>36.81</v>
      </c>
      <c r="H7" s="88">
        <f>G7</f>
        <v>36.81</v>
      </c>
    </row>
    <row r="8" spans="1:7" ht="12.75" customHeight="1">
      <c r="A8" s="65" t="s">
        <v>50</v>
      </c>
      <c r="B8" s="72">
        <v>43184</v>
      </c>
      <c r="C8" s="72"/>
      <c r="D8" s="73">
        <f t="shared" si="0"/>
        <v>53980</v>
      </c>
      <c r="E8" s="73">
        <f>D$14</f>
        <v>5145</v>
      </c>
      <c r="F8" s="73">
        <f t="shared" si="2"/>
        <v>59125</v>
      </c>
      <c r="G8" s="73">
        <f t="shared" si="3"/>
        <v>42.11</v>
      </c>
    </row>
    <row r="9" spans="1:7" ht="12.75" customHeight="1">
      <c r="A9" s="65" t="s">
        <v>51</v>
      </c>
      <c r="B9" s="72">
        <v>45306</v>
      </c>
      <c r="C9" s="72"/>
      <c r="D9" s="73">
        <f t="shared" si="0"/>
        <v>56633</v>
      </c>
      <c r="E9" s="73">
        <f>D$14</f>
        <v>5145</v>
      </c>
      <c r="F9" s="73">
        <f t="shared" si="2"/>
        <v>61778</v>
      </c>
      <c r="G9" s="73">
        <f t="shared" si="3"/>
        <v>44</v>
      </c>
    </row>
    <row r="10" spans="1:8" ht="12.75" customHeight="1">
      <c r="A10" s="65" t="s">
        <v>52</v>
      </c>
      <c r="B10" s="72">
        <v>46829</v>
      </c>
      <c r="C10" s="72"/>
      <c r="D10" s="73">
        <f t="shared" si="0"/>
        <v>58536</v>
      </c>
      <c r="E10" s="73">
        <f>D$14</f>
        <v>5145</v>
      </c>
      <c r="F10" s="73">
        <f t="shared" si="2"/>
        <v>63681</v>
      </c>
      <c r="G10" s="73">
        <f t="shared" si="3"/>
        <v>45.36</v>
      </c>
      <c r="H10" s="88">
        <f>G9</f>
        <v>44</v>
      </c>
    </row>
    <row r="11" ht="12.75" customHeight="1">
      <c r="A11" s="65"/>
    </row>
    <row r="12" ht="12.75" customHeight="1">
      <c r="B12" s="75" t="s">
        <v>199</v>
      </c>
    </row>
    <row r="13" spans="1:4" ht="12.75" customHeight="1">
      <c r="A13" s="65" t="s">
        <v>53</v>
      </c>
      <c r="B13" s="75">
        <f>2064*1.01</f>
        <v>2084.64</v>
      </c>
      <c r="C13" s="72">
        <f>ROUND(B13*(1+K13),0)</f>
        <v>2085</v>
      </c>
      <c r="D13" s="73">
        <f>ROUND(B13*(1+$K$3),0)</f>
        <v>2606</v>
      </c>
    </row>
    <row r="14" spans="1:4" ht="12.75" customHeight="1">
      <c r="A14" s="65" t="s">
        <v>54</v>
      </c>
      <c r="B14" s="75">
        <f>4075*1.01</f>
        <v>4115.75</v>
      </c>
      <c r="C14" s="72">
        <f>ROUND(B14*(1+K14),0)</f>
        <v>4116</v>
      </c>
      <c r="D14" s="73">
        <f>ROUND(B14*(1+$K$3),0)</f>
        <v>5145</v>
      </c>
    </row>
    <row r="16" spans="1:4" ht="12.75" customHeight="1">
      <c r="A16" s="65" t="s">
        <v>55</v>
      </c>
      <c r="D16" s="71">
        <f>AVERAGE(D13:D14)</f>
        <v>3875.5</v>
      </c>
    </row>
  </sheetData>
  <sheetProtection/>
  <printOptions/>
  <pageMargins left="0.75" right="0.75" top="1" bottom="1" header="0.5" footer="0.5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135"/>
  <sheetViews>
    <sheetView showGridLines="0" zoomScale="85" zoomScaleNormal="85" zoomScalePageLayoutView="0" workbookViewId="0" topLeftCell="A1">
      <selection activeCell="G885" sqref="G885"/>
    </sheetView>
  </sheetViews>
  <sheetFormatPr defaultColWidth="9.7109375" defaultRowHeight="12.75"/>
  <cols>
    <col min="1" max="1" width="7.7109375" style="189" customWidth="1"/>
    <col min="2" max="2" width="11.28125" style="189" customWidth="1"/>
    <col min="3" max="3" width="2.28125" style="189" customWidth="1"/>
    <col min="4" max="4" width="3.28125" style="189" customWidth="1"/>
    <col min="5" max="5" width="7.7109375" style="189" customWidth="1"/>
    <col min="6" max="6" width="1.7109375" style="189" customWidth="1"/>
    <col min="7" max="7" width="3.28125" style="189" customWidth="1"/>
    <col min="8" max="8" width="8.140625" style="189" customWidth="1"/>
    <col min="9" max="9" width="1.7109375" style="189" customWidth="1"/>
    <col min="10" max="10" width="3.28125" style="189" customWidth="1"/>
    <col min="11" max="11" width="7.8515625" style="189" customWidth="1"/>
    <col min="12" max="12" width="1.7109375" style="189" customWidth="1"/>
    <col min="13" max="13" width="3.28125" style="189" customWidth="1"/>
    <col min="14" max="14" width="8.00390625" style="189" bestFit="1" customWidth="1"/>
    <col min="15" max="15" width="1.7109375" style="189" customWidth="1"/>
    <col min="16" max="16" width="3.28125" style="189" customWidth="1"/>
    <col min="17" max="17" width="7.7109375" style="189" customWidth="1"/>
    <col min="18" max="18" width="1.8515625" style="189" customWidth="1"/>
    <col min="19" max="19" width="3.28125" style="189" customWidth="1"/>
    <col min="20" max="21" width="8.57421875" style="189" customWidth="1"/>
    <col min="22" max="22" width="9.7109375" style="37" customWidth="1"/>
    <col min="23" max="24" width="9.7109375" style="38" customWidth="1"/>
    <col min="25" max="25" width="9.7109375" style="18" customWidth="1"/>
    <col min="26" max="26" width="9.7109375" style="13" customWidth="1"/>
    <col min="27" max="16384" width="9.7109375" style="13" customWidth="1"/>
  </cols>
  <sheetData>
    <row r="1" spans="1:26" ht="23.25" customHeight="1">
      <c r="A1" s="182" t="s">
        <v>202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4"/>
      <c r="R1" s="183"/>
      <c r="S1" s="183"/>
      <c r="T1" s="185"/>
      <c r="U1" s="186"/>
      <c r="V1" s="18"/>
      <c r="W1" s="18"/>
      <c r="X1" s="18"/>
      <c r="Z1" s="16"/>
    </row>
    <row r="2" spans="1:28" ht="14.25" customHeight="1" thickBot="1">
      <c r="A2" s="187"/>
      <c r="B2" s="188"/>
      <c r="V2" s="19"/>
      <c r="W2" s="20"/>
      <c r="X2" s="20"/>
      <c r="AA2" s="149" t="s">
        <v>20</v>
      </c>
      <c r="AB2" s="150">
        <v>0.01</v>
      </c>
    </row>
    <row r="3" spans="1:28" ht="13.5" customHeight="1">
      <c r="A3" s="345" t="s">
        <v>96</v>
      </c>
      <c r="B3" s="346"/>
      <c r="C3" s="190"/>
      <c r="E3" s="187"/>
      <c r="R3" s="191"/>
      <c r="S3" s="347" t="s">
        <v>203</v>
      </c>
      <c r="T3" s="348"/>
      <c r="U3" s="192"/>
      <c r="V3" s="349" t="s">
        <v>3</v>
      </c>
      <c r="W3" s="350"/>
      <c r="X3" s="21"/>
      <c r="Z3" s="12"/>
      <c r="AA3" s="150" t="s">
        <v>25</v>
      </c>
      <c r="AB3" s="149">
        <v>0.25</v>
      </c>
    </row>
    <row r="4" spans="1:26" ht="13.5" customHeight="1" thickBot="1">
      <c r="A4" s="193" t="s">
        <v>204</v>
      </c>
      <c r="B4" s="194"/>
      <c r="C4" s="190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196"/>
      <c r="S4" s="197" t="s">
        <v>204</v>
      </c>
      <c r="T4" s="198"/>
      <c r="U4" s="199"/>
      <c r="V4" s="22" t="s">
        <v>204</v>
      </c>
      <c r="W4" s="23"/>
      <c r="X4" s="24"/>
      <c r="Z4" s="12"/>
    </row>
    <row r="5" spans="1:26" ht="18" customHeight="1">
      <c r="A5" s="200"/>
      <c r="B5" s="201"/>
      <c r="C5" s="190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6"/>
      <c r="S5" s="202"/>
      <c r="T5" s="203"/>
      <c r="U5" s="204"/>
      <c r="V5" s="25"/>
      <c r="W5" s="26"/>
      <c r="X5" s="27"/>
      <c r="Z5" s="12"/>
    </row>
    <row r="6" spans="1:26" ht="18" customHeight="1">
      <c r="A6" s="200"/>
      <c r="B6" s="201"/>
      <c r="C6" s="190"/>
      <c r="D6" s="205" t="s">
        <v>5</v>
      </c>
      <c r="E6" s="206"/>
      <c r="F6" s="206"/>
      <c r="G6" s="207" t="s">
        <v>6</v>
      </c>
      <c r="H6" s="206"/>
      <c r="I6" s="206"/>
      <c r="J6" s="207" t="s">
        <v>7</v>
      </c>
      <c r="K6" s="206"/>
      <c r="L6" s="206"/>
      <c r="M6" s="207" t="s">
        <v>8</v>
      </c>
      <c r="N6" s="206"/>
      <c r="O6" s="206"/>
      <c r="P6" s="207" t="s">
        <v>9</v>
      </c>
      <c r="Q6" s="208"/>
      <c r="R6" s="196"/>
      <c r="S6" s="209"/>
      <c r="T6" s="210"/>
      <c r="U6" s="211"/>
      <c r="V6" s="28"/>
      <c r="W6" s="29" t="s">
        <v>26</v>
      </c>
      <c r="X6" s="29" t="s">
        <v>25</v>
      </c>
      <c r="Y6" s="47" t="s">
        <v>4</v>
      </c>
      <c r="Z6" s="12"/>
    </row>
    <row r="7" spans="1:26" ht="18" customHeight="1">
      <c r="A7" s="200"/>
      <c r="B7" s="201"/>
      <c r="C7" s="212"/>
      <c r="D7" s="213" t="s">
        <v>205</v>
      </c>
      <c r="E7" s="213" t="s">
        <v>205</v>
      </c>
      <c r="F7" s="214"/>
      <c r="G7" s="213" t="s">
        <v>205</v>
      </c>
      <c r="H7" s="215" t="s">
        <v>205</v>
      </c>
      <c r="I7" s="214"/>
      <c r="J7" s="213" t="s">
        <v>205</v>
      </c>
      <c r="K7" s="215" t="s">
        <v>205</v>
      </c>
      <c r="L7" s="214"/>
      <c r="M7" s="213" t="s">
        <v>205</v>
      </c>
      <c r="N7" s="215" t="s">
        <v>205</v>
      </c>
      <c r="O7" s="216"/>
      <c r="P7" s="217">
        <v>6</v>
      </c>
      <c r="Q7" s="218">
        <v>23211</v>
      </c>
      <c r="R7" s="196"/>
      <c r="S7" s="219">
        <v>2</v>
      </c>
      <c r="T7" s="220">
        <v>50280</v>
      </c>
      <c r="U7" s="221"/>
      <c r="V7" s="30"/>
      <c r="W7" s="31"/>
      <c r="X7" s="32"/>
      <c r="Y7" s="33"/>
      <c r="Z7" s="12"/>
    </row>
    <row r="8" spans="1:26" ht="18" customHeight="1">
      <c r="A8" s="200"/>
      <c r="B8" s="201"/>
      <c r="C8" s="212"/>
      <c r="D8" s="213" t="s">
        <v>205</v>
      </c>
      <c r="E8" s="213" t="s">
        <v>205</v>
      </c>
      <c r="F8" s="214"/>
      <c r="G8" s="213" t="s">
        <v>205</v>
      </c>
      <c r="H8" s="215" t="s">
        <v>205</v>
      </c>
      <c r="I8" s="214"/>
      <c r="J8" s="213" t="s">
        <v>205</v>
      </c>
      <c r="K8" s="215" t="s">
        <v>205</v>
      </c>
      <c r="L8" s="214"/>
      <c r="M8" s="213" t="s">
        <v>205</v>
      </c>
      <c r="N8" s="215" t="s">
        <v>205</v>
      </c>
      <c r="O8" s="216"/>
      <c r="P8" s="217">
        <v>7</v>
      </c>
      <c r="Q8" s="218">
        <v>23628</v>
      </c>
      <c r="R8" s="196"/>
      <c r="S8" s="219">
        <v>3</v>
      </c>
      <c r="T8" s="220">
        <v>51921</v>
      </c>
      <c r="U8" s="221"/>
      <c r="V8" s="34">
        <v>6</v>
      </c>
      <c r="W8" s="35"/>
      <c r="X8" s="36">
        <f>ROUND(W8*(1+$AB$3),0)</f>
        <v>0</v>
      </c>
      <c r="Y8" s="33">
        <f>ROUND(X8/52.1429/36,2)</f>
        <v>0</v>
      </c>
      <c r="Z8" s="12"/>
    </row>
    <row r="9" spans="1:26" ht="18" customHeight="1">
      <c r="A9" s="200"/>
      <c r="B9" s="201"/>
      <c r="C9" s="212"/>
      <c r="D9" s="213" t="s">
        <v>205</v>
      </c>
      <c r="E9" s="213" t="s">
        <v>205</v>
      </c>
      <c r="F9" s="214"/>
      <c r="G9" s="213" t="s">
        <v>205</v>
      </c>
      <c r="H9" s="215" t="s">
        <v>205</v>
      </c>
      <c r="I9" s="214"/>
      <c r="J9" s="213" t="s">
        <v>205</v>
      </c>
      <c r="K9" s="215" t="s">
        <v>205</v>
      </c>
      <c r="L9" s="214"/>
      <c r="M9" s="217">
        <v>4</v>
      </c>
      <c r="N9" s="218">
        <v>22398</v>
      </c>
      <c r="O9" s="216"/>
      <c r="P9" s="217">
        <v>8</v>
      </c>
      <c r="Q9" s="218">
        <v>24054</v>
      </c>
      <c r="R9" s="196"/>
      <c r="S9" s="219">
        <v>4</v>
      </c>
      <c r="T9" s="220">
        <v>53613</v>
      </c>
      <c r="U9" s="221"/>
      <c r="V9" s="34">
        <v>7</v>
      </c>
      <c r="W9" s="35"/>
      <c r="X9" s="36">
        <f aca="true" t="shared" si="0" ref="X9:X49">ROUND(W9*(1+$AB$3),0)</f>
        <v>0</v>
      </c>
      <c r="Y9" s="33">
        <f aca="true" t="shared" si="1" ref="Y9:Y49">ROUND(X9/52.1429/36,2)</f>
        <v>0</v>
      </c>
      <c r="Z9" s="12"/>
    </row>
    <row r="10" spans="1:26" ht="18" customHeight="1">
      <c r="A10" s="200">
        <v>8</v>
      </c>
      <c r="B10" s="201">
        <v>24054</v>
      </c>
      <c r="C10" s="212"/>
      <c r="D10" s="213" t="s">
        <v>205</v>
      </c>
      <c r="E10" s="213" t="s">
        <v>205</v>
      </c>
      <c r="F10" s="214"/>
      <c r="G10" s="213" t="s">
        <v>205</v>
      </c>
      <c r="H10" s="215" t="s">
        <v>205</v>
      </c>
      <c r="I10" s="214"/>
      <c r="J10" s="217">
        <v>2</v>
      </c>
      <c r="K10" s="218">
        <v>21612</v>
      </c>
      <c r="L10" s="214"/>
      <c r="M10" s="217">
        <v>5</v>
      </c>
      <c r="N10" s="218">
        <v>22800</v>
      </c>
      <c r="O10" s="216"/>
      <c r="P10" s="217">
        <v>9</v>
      </c>
      <c r="Q10" s="218">
        <v>24486</v>
      </c>
      <c r="R10" s="222"/>
      <c r="S10" s="219">
        <v>5</v>
      </c>
      <c r="T10" s="220">
        <v>55356</v>
      </c>
      <c r="U10" s="223"/>
      <c r="V10" s="34">
        <v>8</v>
      </c>
      <c r="W10" s="35">
        <f>ROUND(B10*(1+$AB$2),0)</f>
        <v>24295</v>
      </c>
      <c r="X10" s="36">
        <f t="shared" si="0"/>
        <v>30369</v>
      </c>
      <c r="Y10" s="33">
        <f t="shared" si="1"/>
        <v>16.18</v>
      </c>
      <c r="Z10" s="12"/>
    </row>
    <row r="11" spans="1:26" ht="18" customHeight="1">
      <c r="A11" s="200">
        <v>9</v>
      </c>
      <c r="B11" s="201">
        <v>24486</v>
      </c>
      <c r="C11" s="212"/>
      <c r="D11" s="213" t="s">
        <v>205</v>
      </c>
      <c r="E11" s="213" t="s">
        <v>205</v>
      </c>
      <c r="F11" s="214"/>
      <c r="G11" s="217">
        <v>1</v>
      </c>
      <c r="H11" s="218">
        <v>21231</v>
      </c>
      <c r="I11" s="214"/>
      <c r="J11" s="217">
        <v>3</v>
      </c>
      <c r="K11" s="218">
        <v>22002</v>
      </c>
      <c r="L11" s="214"/>
      <c r="M11" s="217">
        <v>6</v>
      </c>
      <c r="N11" s="218">
        <v>23211</v>
      </c>
      <c r="O11" s="216"/>
      <c r="P11" s="217">
        <v>10</v>
      </c>
      <c r="Q11" s="218">
        <v>24927</v>
      </c>
      <c r="R11" s="196"/>
      <c r="S11" s="219">
        <v>6</v>
      </c>
      <c r="T11" s="220">
        <v>57177</v>
      </c>
      <c r="U11" s="223"/>
      <c r="V11" s="34">
        <v>9</v>
      </c>
      <c r="W11" s="35">
        <f aca="true" t="shared" si="2" ref="W11:W49">ROUND(B11*(1+$AB$2),0)</f>
        <v>24731</v>
      </c>
      <c r="X11" s="36">
        <f t="shared" si="0"/>
        <v>30914</v>
      </c>
      <c r="Y11" s="33">
        <f t="shared" si="1"/>
        <v>16.47</v>
      </c>
      <c r="Z11" s="12"/>
    </row>
    <row r="12" spans="1:26" ht="18" customHeight="1">
      <c r="A12" s="200">
        <v>10</v>
      </c>
      <c r="B12" s="201">
        <v>24927</v>
      </c>
      <c r="C12" s="212"/>
      <c r="D12" s="213" t="s">
        <v>205</v>
      </c>
      <c r="E12" s="213" t="s">
        <v>205</v>
      </c>
      <c r="F12" s="214"/>
      <c r="G12" s="217">
        <v>2</v>
      </c>
      <c r="H12" s="218">
        <v>21612</v>
      </c>
      <c r="I12" s="224"/>
      <c r="J12" s="217">
        <v>4</v>
      </c>
      <c r="K12" s="218">
        <v>22398</v>
      </c>
      <c r="L12" s="224"/>
      <c r="M12" s="217">
        <v>7</v>
      </c>
      <c r="N12" s="218">
        <v>23628</v>
      </c>
      <c r="O12" s="216"/>
      <c r="P12" s="217">
        <v>11</v>
      </c>
      <c r="Q12" s="218">
        <v>25377</v>
      </c>
      <c r="R12" s="196"/>
      <c r="S12" s="219">
        <v>7</v>
      </c>
      <c r="T12" s="220">
        <v>59049</v>
      </c>
      <c r="U12" s="223"/>
      <c r="V12" s="34">
        <v>10</v>
      </c>
      <c r="W12" s="35">
        <f t="shared" si="2"/>
        <v>25176</v>
      </c>
      <c r="X12" s="36">
        <f t="shared" si="0"/>
        <v>31470</v>
      </c>
      <c r="Y12" s="33">
        <f t="shared" si="1"/>
        <v>16.76</v>
      </c>
      <c r="Z12" s="12"/>
    </row>
    <row r="13" spans="1:26" ht="18" customHeight="1">
      <c r="A13" s="200">
        <v>11</v>
      </c>
      <c r="B13" s="201">
        <v>25377</v>
      </c>
      <c r="C13" s="212"/>
      <c r="D13" s="217">
        <v>1</v>
      </c>
      <c r="E13" s="218">
        <v>21231</v>
      </c>
      <c r="F13" s="214"/>
      <c r="G13" s="217">
        <v>3</v>
      </c>
      <c r="H13" s="218">
        <v>22002</v>
      </c>
      <c r="I13" s="214"/>
      <c r="J13" s="217">
        <v>5</v>
      </c>
      <c r="K13" s="218">
        <v>22800</v>
      </c>
      <c r="L13" s="214"/>
      <c r="M13" s="217">
        <v>8</v>
      </c>
      <c r="N13" s="218">
        <v>24054</v>
      </c>
      <c r="O13" s="216"/>
      <c r="P13" s="217">
        <v>12</v>
      </c>
      <c r="Q13" s="218">
        <v>25833</v>
      </c>
      <c r="R13" s="225"/>
      <c r="S13" s="219">
        <v>8</v>
      </c>
      <c r="T13" s="220">
        <v>60993</v>
      </c>
      <c r="U13" s="223"/>
      <c r="V13" s="34">
        <v>11</v>
      </c>
      <c r="W13" s="35">
        <f t="shared" si="2"/>
        <v>25631</v>
      </c>
      <c r="X13" s="36">
        <f t="shared" si="0"/>
        <v>32039</v>
      </c>
      <c r="Y13" s="33">
        <f t="shared" si="1"/>
        <v>17.07</v>
      </c>
      <c r="Z13" s="12"/>
    </row>
    <row r="14" spans="1:26" ht="18" customHeight="1">
      <c r="A14" s="200">
        <v>12</v>
      </c>
      <c r="B14" s="201">
        <v>25833</v>
      </c>
      <c r="C14" s="212"/>
      <c r="D14" s="226">
        <v>2</v>
      </c>
      <c r="E14" s="218">
        <v>21612</v>
      </c>
      <c r="F14" s="214"/>
      <c r="G14" s="226">
        <v>4</v>
      </c>
      <c r="H14" s="218">
        <v>22398</v>
      </c>
      <c r="I14" s="214"/>
      <c r="J14" s="226">
        <v>6</v>
      </c>
      <c r="K14" s="218">
        <v>23211</v>
      </c>
      <c r="L14" s="214"/>
      <c r="M14" s="226">
        <v>9</v>
      </c>
      <c r="N14" s="218">
        <v>24486</v>
      </c>
      <c r="O14" s="216"/>
      <c r="P14" s="226">
        <v>13</v>
      </c>
      <c r="Q14" s="218">
        <v>26298</v>
      </c>
      <c r="R14" s="227"/>
      <c r="S14" s="219">
        <v>9</v>
      </c>
      <c r="T14" s="220">
        <v>62991</v>
      </c>
      <c r="U14" s="223"/>
      <c r="V14" s="34">
        <v>12</v>
      </c>
      <c r="W14" s="35">
        <f t="shared" si="2"/>
        <v>26091</v>
      </c>
      <c r="X14" s="36">
        <f t="shared" si="0"/>
        <v>32614</v>
      </c>
      <c r="Y14" s="33">
        <f t="shared" si="1"/>
        <v>17.37</v>
      </c>
      <c r="Z14" s="12"/>
    </row>
    <row r="15" spans="1:26" ht="18" customHeight="1">
      <c r="A15" s="200">
        <v>13</v>
      </c>
      <c r="B15" s="201">
        <v>26298</v>
      </c>
      <c r="C15" s="190"/>
      <c r="D15" s="228"/>
      <c r="E15" s="229"/>
      <c r="F15" s="214"/>
      <c r="G15" s="228"/>
      <c r="H15" s="229"/>
      <c r="I15" s="214"/>
      <c r="J15" s="228"/>
      <c r="K15" s="229"/>
      <c r="L15" s="214"/>
      <c r="M15" s="228"/>
      <c r="N15" s="229"/>
      <c r="O15" s="214"/>
      <c r="P15" s="228"/>
      <c r="Q15" s="229"/>
      <c r="R15" s="227"/>
      <c r="S15" s="219">
        <v>10</v>
      </c>
      <c r="T15" s="220">
        <v>65073</v>
      </c>
      <c r="U15" s="223"/>
      <c r="V15" s="34">
        <v>13</v>
      </c>
      <c r="W15" s="35">
        <f t="shared" si="2"/>
        <v>26561</v>
      </c>
      <c r="X15" s="36">
        <f t="shared" si="0"/>
        <v>33201</v>
      </c>
      <c r="Y15" s="33">
        <f t="shared" si="1"/>
        <v>17.69</v>
      </c>
      <c r="Z15" s="12"/>
    </row>
    <row r="16" spans="1:26" ht="18" customHeight="1">
      <c r="A16" s="200">
        <v>14</v>
      </c>
      <c r="B16" s="201">
        <v>26772</v>
      </c>
      <c r="C16" s="190"/>
      <c r="D16" s="230" t="s">
        <v>10</v>
      </c>
      <c r="E16" s="206"/>
      <c r="F16" s="231"/>
      <c r="G16" s="207" t="s">
        <v>206</v>
      </c>
      <c r="H16" s="206"/>
      <c r="I16" s="232"/>
      <c r="J16" s="207" t="s">
        <v>11</v>
      </c>
      <c r="K16" s="206"/>
      <c r="L16" s="232"/>
      <c r="M16" s="207" t="s">
        <v>207</v>
      </c>
      <c r="N16" s="206"/>
      <c r="O16" s="231"/>
      <c r="P16" s="207" t="s">
        <v>12</v>
      </c>
      <c r="Q16" s="208"/>
      <c r="R16" s="227"/>
      <c r="S16" s="219">
        <v>11</v>
      </c>
      <c r="T16" s="220">
        <v>67224</v>
      </c>
      <c r="U16" s="223"/>
      <c r="V16" s="34">
        <v>14</v>
      </c>
      <c r="W16" s="35">
        <f t="shared" si="2"/>
        <v>27040</v>
      </c>
      <c r="X16" s="36">
        <f t="shared" si="0"/>
        <v>33800</v>
      </c>
      <c r="Y16" s="33">
        <f t="shared" si="1"/>
        <v>18.01</v>
      </c>
      <c r="Z16" s="12"/>
    </row>
    <row r="17" spans="1:26" ht="18" customHeight="1">
      <c r="A17" s="200">
        <v>15</v>
      </c>
      <c r="B17" s="201">
        <v>27255</v>
      </c>
      <c r="C17" s="190"/>
      <c r="D17" s="226">
        <v>9</v>
      </c>
      <c r="E17" s="218">
        <v>24486</v>
      </c>
      <c r="F17" s="233"/>
      <c r="G17" s="226">
        <v>15</v>
      </c>
      <c r="H17" s="218">
        <v>27255</v>
      </c>
      <c r="I17" s="216"/>
      <c r="J17" s="226">
        <v>14</v>
      </c>
      <c r="K17" s="218">
        <v>26772</v>
      </c>
      <c r="L17" s="216"/>
      <c r="M17" s="226">
        <v>20</v>
      </c>
      <c r="N17" s="218">
        <v>29796</v>
      </c>
      <c r="O17" s="233"/>
      <c r="P17" s="226">
        <v>20</v>
      </c>
      <c r="Q17" s="218">
        <v>29796</v>
      </c>
      <c r="R17" s="227"/>
      <c r="S17" s="219">
        <v>12</v>
      </c>
      <c r="T17" s="220">
        <v>69453</v>
      </c>
      <c r="U17" s="223"/>
      <c r="V17" s="34">
        <v>15</v>
      </c>
      <c r="W17" s="35">
        <f t="shared" si="2"/>
        <v>27528</v>
      </c>
      <c r="X17" s="36">
        <f t="shared" si="0"/>
        <v>34410</v>
      </c>
      <c r="Y17" s="33">
        <f t="shared" si="1"/>
        <v>18.33</v>
      </c>
      <c r="Z17" s="12"/>
    </row>
    <row r="18" spans="1:26" ht="18" customHeight="1">
      <c r="A18" s="200">
        <v>16</v>
      </c>
      <c r="B18" s="201">
        <v>27744</v>
      </c>
      <c r="C18" s="190"/>
      <c r="D18" s="226">
        <v>10</v>
      </c>
      <c r="E18" s="218">
        <v>24927</v>
      </c>
      <c r="F18" s="233"/>
      <c r="G18" s="226">
        <v>16</v>
      </c>
      <c r="H18" s="218">
        <v>27744</v>
      </c>
      <c r="I18" s="234"/>
      <c r="J18" s="226">
        <v>15</v>
      </c>
      <c r="K18" s="218">
        <v>27255</v>
      </c>
      <c r="L18" s="234"/>
      <c r="M18" s="226">
        <v>21</v>
      </c>
      <c r="N18" s="218">
        <v>30333</v>
      </c>
      <c r="O18" s="233"/>
      <c r="P18" s="226">
        <v>21</v>
      </c>
      <c r="Q18" s="218">
        <v>30333</v>
      </c>
      <c r="R18" s="227"/>
      <c r="S18" s="219" t="s">
        <v>208</v>
      </c>
      <c r="T18" s="220">
        <v>74037</v>
      </c>
      <c r="U18" s="223"/>
      <c r="V18" s="34">
        <v>16</v>
      </c>
      <c r="W18" s="35">
        <f t="shared" si="2"/>
        <v>28021</v>
      </c>
      <c r="X18" s="36">
        <f t="shared" si="0"/>
        <v>35026</v>
      </c>
      <c r="Y18" s="33">
        <f t="shared" si="1"/>
        <v>18.66</v>
      </c>
      <c r="Z18" s="12"/>
    </row>
    <row r="19" spans="1:26" ht="18" customHeight="1">
      <c r="A19" s="200">
        <v>17</v>
      </c>
      <c r="B19" s="201">
        <v>28245</v>
      </c>
      <c r="C19" s="190"/>
      <c r="D19" s="226">
        <v>11</v>
      </c>
      <c r="E19" s="218">
        <v>25377</v>
      </c>
      <c r="F19" s="233"/>
      <c r="G19" s="226">
        <v>17</v>
      </c>
      <c r="H19" s="218">
        <v>28245</v>
      </c>
      <c r="I19" s="216"/>
      <c r="J19" s="226">
        <v>16</v>
      </c>
      <c r="K19" s="218">
        <v>27744</v>
      </c>
      <c r="L19" s="216"/>
      <c r="M19" s="226">
        <v>22</v>
      </c>
      <c r="N19" s="218">
        <v>30879</v>
      </c>
      <c r="O19" s="233"/>
      <c r="P19" s="226">
        <v>22</v>
      </c>
      <c r="Q19" s="218">
        <v>30879</v>
      </c>
      <c r="R19" s="227"/>
      <c r="S19" s="219">
        <v>13</v>
      </c>
      <c r="T19" s="220">
        <v>71742</v>
      </c>
      <c r="U19" s="223"/>
      <c r="V19" s="34">
        <v>17</v>
      </c>
      <c r="W19" s="35">
        <f t="shared" si="2"/>
        <v>28527</v>
      </c>
      <c r="X19" s="36">
        <f t="shared" si="0"/>
        <v>35659</v>
      </c>
      <c r="Y19" s="33">
        <f t="shared" si="1"/>
        <v>19</v>
      </c>
      <c r="Z19" s="12"/>
    </row>
    <row r="20" spans="1:26" ht="18" customHeight="1">
      <c r="A20" s="200">
        <v>18</v>
      </c>
      <c r="B20" s="201">
        <v>28752</v>
      </c>
      <c r="C20" s="190"/>
      <c r="D20" s="226">
        <v>12</v>
      </c>
      <c r="E20" s="218">
        <v>25833</v>
      </c>
      <c r="F20" s="233"/>
      <c r="G20" s="226">
        <v>18</v>
      </c>
      <c r="H20" s="218">
        <v>28752</v>
      </c>
      <c r="I20" s="216"/>
      <c r="J20" s="226">
        <v>17</v>
      </c>
      <c r="K20" s="218">
        <v>28245</v>
      </c>
      <c r="L20" s="216"/>
      <c r="M20" s="226">
        <v>23</v>
      </c>
      <c r="N20" s="218">
        <v>31434</v>
      </c>
      <c r="O20" s="233"/>
      <c r="P20" s="226">
        <v>23</v>
      </c>
      <c r="Q20" s="218">
        <v>31434</v>
      </c>
      <c r="R20" s="227"/>
      <c r="S20" s="219" t="s">
        <v>209</v>
      </c>
      <c r="T20" s="220">
        <v>76479</v>
      </c>
      <c r="U20" s="223"/>
      <c r="V20" s="34">
        <v>18</v>
      </c>
      <c r="W20" s="35">
        <f t="shared" si="2"/>
        <v>29040</v>
      </c>
      <c r="X20" s="36">
        <f t="shared" si="0"/>
        <v>36300</v>
      </c>
      <c r="Y20" s="33">
        <f t="shared" si="1"/>
        <v>19.34</v>
      </c>
      <c r="Z20" s="12"/>
    </row>
    <row r="21" spans="1:26" ht="18" customHeight="1">
      <c r="A21" s="200">
        <v>19</v>
      </c>
      <c r="B21" s="201">
        <v>29271</v>
      </c>
      <c r="C21" s="190"/>
      <c r="D21" s="226">
        <v>13</v>
      </c>
      <c r="E21" s="218">
        <v>26298</v>
      </c>
      <c r="F21" s="233"/>
      <c r="G21" s="226">
        <v>19</v>
      </c>
      <c r="H21" s="218">
        <v>29271</v>
      </c>
      <c r="I21" s="216"/>
      <c r="J21" s="226">
        <v>18</v>
      </c>
      <c r="K21" s="218">
        <v>28752</v>
      </c>
      <c r="L21" s="216"/>
      <c r="M21" s="226">
        <v>24</v>
      </c>
      <c r="N21" s="218">
        <v>32001</v>
      </c>
      <c r="O21" s="233"/>
      <c r="P21" s="226">
        <v>24</v>
      </c>
      <c r="Q21" s="218">
        <v>32001</v>
      </c>
      <c r="R21" s="227"/>
      <c r="S21" s="219">
        <v>14</v>
      </c>
      <c r="T21" s="220">
        <v>74139</v>
      </c>
      <c r="U21" s="223"/>
      <c r="V21" s="34">
        <v>19</v>
      </c>
      <c r="W21" s="35">
        <f t="shared" si="2"/>
        <v>29564</v>
      </c>
      <c r="X21" s="36">
        <f t="shared" si="0"/>
        <v>36955</v>
      </c>
      <c r="Y21" s="33">
        <f t="shared" si="1"/>
        <v>19.69</v>
      </c>
      <c r="Z21" s="12"/>
    </row>
    <row r="22" spans="1:26" ht="18" customHeight="1">
      <c r="A22" s="200">
        <v>20</v>
      </c>
      <c r="B22" s="201">
        <v>29796</v>
      </c>
      <c r="C22" s="190"/>
      <c r="D22" s="226">
        <v>14</v>
      </c>
      <c r="E22" s="218">
        <v>26772</v>
      </c>
      <c r="F22" s="233"/>
      <c r="G22" s="235" t="s">
        <v>205</v>
      </c>
      <c r="H22" s="229" t="s">
        <v>205</v>
      </c>
      <c r="I22" s="216"/>
      <c r="J22" s="226">
        <v>19</v>
      </c>
      <c r="K22" s="218">
        <v>29271</v>
      </c>
      <c r="L22" s="216"/>
      <c r="M22" s="226">
        <v>25</v>
      </c>
      <c r="N22" s="218">
        <v>32577</v>
      </c>
      <c r="O22" s="233"/>
      <c r="P22" s="226">
        <v>25</v>
      </c>
      <c r="Q22" s="218">
        <v>32577</v>
      </c>
      <c r="R22" s="227"/>
      <c r="S22" s="219" t="s">
        <v>210</v>
      </c>
      <c r="T22" s="220">
        <v>79032</v>
      </c>
      <c r="U22" s="223"/>
      <c r="V22" s="34">
        <v>20</v>
      </c>
      <c r="W22" s="35">
        <f t="shared" si="2"/>
        <v>30094</v>
      </c>
      <c r="X22" s="36">
        <f t="shared" si="0"/>
        <v>37618</v>
      </c>
      <c r="Y22" s="33">
        <f t="shared" si="1"/>
        <v>20.04</v>
      </c>
      <c r="Z22" s="12"/>
    </row>
    <row r="23" spans="1:26" ht="18" customHeight="1">
      <c r="A23" s="200">
        <v>21</v>
      </c>
      <c r="B23" s="201">
        <v>30333</v>
      </c>
      <c r="C23" s="190"/>
      <c r="D23" s="226">
        <v>15</v>
      </c>
      <c r="E23" s="218">
        <v>27255</v>
      </c>
      <c r="F23" s="233"/>
      <c r="G23" s="228" t="s">
        <v>205</v>
      </c>
      <c r="H23" s="229" t="s">
        <v>205</v>
      </c>
      <c r="I23" s="216"/>
      <c r="J23" s="226">
        <v>20</v>
      </c>
      <c r="K23" s="218">
        <v>29796</v>
      </c>
      <c r="L23" s="216"/>
      <c r="M23" s="235" t="s">
        <v>205</v>
      </c>
      <c r="N23" s="229" t="s">
        <v>205</v>
      </c>
      <c r="O23" s="233"/>
      <c r="P23" s="226">
        <v>26</v>
      </c>
      <c r="Q23" s="218">
        <v>33162</v>
      </c>
      <c r="R23" s="196"/>
      <c r="S23" s="219">
        <v>15</v>
      </c>
      <c r="T23" s="220">
        <v>81654</v>
      </c>
      <c r="U23" s="223"/>
      <c r="V23" s="34">
        <v>21</v>
      </c>
      <c r="W23" s="35">
        <f t="shared" si="2"/>
        <v>30636</v>
      </c>
      <c r="X23" s="36">
        <f t="shared" si="0"/>
        <v>38295</v>
      </c>
      <c r="Y23" s="33">
        <f t="shared" si="1"/>
        <v>20.4</v>
      </c>
      <c r="Z23" s="12"/>
    </row>
    <row r="24" spans="1:26" ht="18" customHeight="1">
      <c r="A24" s="200">
        <v>22</v>
      </c>
      <c r="B24" s="201">
        <v>30879</v>
      </c>
      <c r="C24" s="190"/>
      <c r="D24" s="226">
        <v>16</v>
      </c>
      <c r="E24" s="218">
        <v>27744</v>
      </c>
      <c r="F24" s="234"/>
      <c r="G24" s="228" t="s">
        <v>205</v>
      </c>
      <c r="H24" s="229" t="s">
        <v>205</v>
      </c>
      <c r="I24" s="234"/>
      <c r="J24" s="226">
        <v>21</v>
      </c>
      <c r="K24" s="218">
        <v>30333</v>
      </c>
      <c r="L24" s="216"/>
      <c r="M24" s="228" t="s">
        <v>205</v>
      </c>
      <c r="N24" s="229" t="s">
        <v>205</v>
      </c>
      <c r="O24" s="233"/>
      <c r="P24" s="226">
        <v>27</v>
      </c>
      <c r="Q24" s="218">
        <v>33759</v>
      </c>
      <c r="R24" s="236"/>
      <c r="S24" s="219">
        <v>16</v>
      </c>
      <c r="T24" s="220">
        <v>84399</v>
      </c>
      <c r="U24" s="223"/>
      <c r="V24" s="34">
        <v>22</v>
      </c>
      <c r="W24" s="35">
        <f t="shared" si="2"/>
        <v>31188</v>
      </c>
      <c r="X24" s="36">
        <f t="shared" si="0"/>
        <v>38985</v>
      </c>
      <c r="Y24" s="33">
        <f t="shared" si="1"/>
        <v>20.77</v>
      </c>
      <c r="Z24" s="12"/>
    </row>
    <row r="25" spans="1:26" ht="18" customHeight="1">
      <c r="A25" s="200">
        <v>23</v>
      </c>
      <c r="B25" s="201">
        <v>31434</v>
      </c>
      <c r="C25" s="190"/>
      <c r="D25" s="228" t="s">
        <v>205</v>
      </c>
      <c r="E25" s="229" t="s">
        <v>205</v>
      </c>
      <c r="F25" s="234"/>
      <c r="G25" s="228" t="s">
        <v>205</v>
      </c>
      <c r="H25" s="229" t="s">
        <v>205</v>
      </c>
      <c r="I25" s="234"/>
      <c r="J25" s="228" t="s">
        <v>205</v>
      </c>
      <c r="K25" s="229" t="s">
        <v>205</v>
      </c>
      <c r="L25" s="216"/>
      <c r="M25" s="228" t="s">
        <v>205</v>
      </c>
      <c r="N25" s="229" t="s">
        <v>205</v>
      </c>
      <c r="O25" s="233"/>
      <c r="P25" s="228" t="s">
        <v>205</v>
      </c>
      <c r="Q25" s="229" t="s">
        <v>205</v>
      </c>
      <c r="R25" s="196"/>
      <c r="S25" s="219">
        <v>17</v>
      </c>
      <c r="T25" s="220">
        <v>87201</v>
      </c>
      <c r="U25" s="223"/>
      <c r="V25" s="34">
        <v>23</v>
      </c>
      <c r="W25" s="35">
        <f t="shared" si="2"/>
        <v>31748</v>
      </c>
      <c r="X25" s="36">
        <f t="shared" si="0"/>
        <v>39685</v>
      </c>
      <c r="Y25" s="33">
        <f t="shared" si="1"/>
        <v>21.14</v>
      </c>
      <c r="Z25" s="12"/>
    </row>
    <row r="26" spans="1:26" ht="18" customHeight="1">
      <c r="A26" s="200">
        <v>24</v>
      </c>
      <c r="B26" s="201">
        <v>32001</v>
      </c>
      <c r="C26" s="190"/>
      <c r="D26" s="237" t="s">
        <v>211</v>
      </c>
      <c r="E26" s="206"/>
      <c r="F26" s="232"/>
      <c r="G26" s="207" t="s">
        <v>13</v>
      </c>
      <c r="H26" s="206"/>
      <c r="I26" s="232"/>
      <c r="J26" s="207" t="s">
        <v>212</v>
      </c>
      <c r="K26" s="206"/>
      <c r="L26" s="232"/>
      <c r="M26" s="207" t="s">
        <v>213</v>
      </c>
      <c r="N26" s="206"/>
      <c r="O26" s="231"/>
      <c r="P26" s="207" t="s">
        <v>214</v>
      </c>
      <c r="Q26" s="208"/>
      <c r="R26" s="238"/>
      <c r="S26" s="219">
        <v>18</v>
      </c>
      <c r="T26" s="220">
        <v>90123</v>
      </c>
      <c r="U26" s="223"/>
      <c r="V26" s="34">
        <v>24</v>
      </c>
      <c r="W26" s="35">
        <f t="shared" si="2"/>
        <v>32321</v>
      </c>
      <c r="X26" s="36">
        <f t="shared" si="0"/>
        <v>40401</v>
      </c>
      <c r="Y26" s="33">
        <f t="shared" si="1"/>
        <v>21.52</v>
      </c>
      <c r="Z26" s="12"/>
    </row>
    <row r="27" spans="1:26" ht="18" customHeight="1">
      <c r="A27" s="200">
        <v>25</v>
      </c>
      <c r="B27" s="201">
        <v>32577</v>
      </c>
      <c r="C27" s="190"/>
      <c r="D27" s="226">
        <v>26</v>
      </c>
      <c r="E27" s="218">
        <v>33162</v>
      </c>
      <c r="F27" s="216"/>
      <c r="G27" s="226">
        <v>27</v>
      </c>
      <c r="H27" s="218">
        <v>33759</v>
      </c>
      <c r="I27" s="216"/>
      <c r="J27" s="226">
        <v>31</v>
      </c>
      <c r="K27" s="218">
        <v>36486</v>
      </c>
      <c r="L27" s="216"/>
      <c r="M27" s="226">
        <v>35</v>
      </c>
      <c r="N27" s="218">
        <v>40491</v>
      </c>
      <c r="O27" s="233"/>
      <c r="P27" s="226">
        <v>39</v>
      </c>
      <c r="Q27" s="218">
        <v>44373</v>
      </c>
      <c r="R27" s="238"/>
      <c r="S27" s="219">
        <v>19</v>
      </c>
      <c r="T27" s="220">
        <v>93138</v>
      </c>
      <c r="U27" s="223"/>
      <c r="V27" s="34">
        <v>25</v>
      </c>
      <c r="W27" s="35">
        <f t="shared" si="2"/>
        <v>32903</v>
      </c>
      <c r="X27" s="36">
        <f t="shared" si="0"/>
        <v>41129</v>
      </c>
      <c r="Y27" s="33">
        <f t="shared" si="1"/>
        <v>21.91</v>
      </c>
      <c r="Z27" s="12"/>
    </row>
    <row r="28" spans="1:26" ht="18" customHeight="1">
      <c r="A28" s="200">
        <v>26</v>
      </c>
      <c r="B28" s="201">
        <v>33162</v>
      </c>
      <c r="C28" s="190"/>
      <c r="D28" s="226">
        <v>27</v>
      </c>
      <c r="E28" s="218">
        <v>33759</v>
      </c>
      <c r="F28" s="234"/>
      <c r="G28" s="226">
        <v>28</v>
      </c>
      <c r="H28" s="218">
        <v>34128</v>
      </c>
      <c r="I28" s="234"/>
      <c r="J28" s="226">
        <v>32</v>
      </c>
      <c r="K28" s="218">
        <v>37413</v>
      </c>
      <c r="L28" s="234"/>
      <c r="M28" s="226">
        <v>36</v>
      </c>
      <c r="N28" s="218">
        <v>41466</v>
      </c>
      <c r="O28" s="233"/>
      <c r="P28" s="226">
        <v>40</v>
      </c>
      <c r="Q28" s="218">
        <v>45288</v>
      </c>
      <c r="R28" s="238"/>
      <c r="S28" s="219">
        <v>20</v>
      </c>
      <c r="T28" s="220">
        <v>96258</v>
      </c>
      <c r="U28" s="223"/>
      <c r="V28" s="34">
        <v>26</v>
      </c>
      <c r="W28" s="35">
        <f t="shared" si="2"/>
        <v>33494</v>
      </c>
      <c r="X28" s="36">
        <f t="shared" si="0"/>
        <v>41868</v>
      </c>
      <c r="Y28" s="33">
        <f t="shared" si="1"/>
        <v>22.3</v>
      </c>
      <c r="Z28" s="12"/>
    </row>
    <row r="29" spans="1:26" ht="18" customHeight="1">
      <c r="A29" s="200">
        <v>27</v>
      </c>
      <c r="B29" s="201">
        <v>33759</v>
      </c>
      <c r="C29" s="190"/>
      <c r="D29" s="226">
        <v>28</v>
      </c>
      <c r="E29" s="218">
        <v>34128</v>
      </c>
      <c r="F29" s="216"/>
      <c r="G29" s="226">
        <v>29</v>
      </c>
      <c r="H29" s="218">
        <v>34986</v>
      </c>
      <c r="I29" s="216"/>
      <c r="J29" s="226">
        <v>33</v>
      </c>
      <c r="K29" s="218">
        <v>38403</v>
      </c>
      <c r="L29" s="216"/>
      <c r="M29" s="226">
        <v>37</v>
      </c>
      <c r="N29" s="218">
        <v>42432</v>
      </c>
      <c r="O29" s="233"/>
      <c r="P29" s="226">
        <v>41</v>
      </c>
      <c r="Q29" s="218">
        <v>46293</v>
      </c>
      <c r="R29" s="238"/>
      <c r="S29" s="219">
        <v>21</v>
      </c>
      <c r="T29" s="220">
        <v>99495</v>
      </c>
      <c r="U29" s="223"/>
      <c r="V29" s="34">
        <v>27</v>
      </c>
      <c r="W29" s="35">
        <f t="shared" si="2"/>
        <v>34097</v>
      </c>
      <c r="X29" s="36">
        <f t="shared" si="0"/>
        <v>42621</v>
      </c>
      <c r="Y29" s="33">
        <f t="shared" si="1"/>
        <v>22.71</v>
      </c>
      <c r="Z29" s="12"/>
    </row>
    <row r="30" spans="1:26" ht="18" customHeight="1">
      <c r="A30" s="200">
        <v>28</v>
      </c>
      <c r="B30" s="201">
        <v>34128</v>
      </c>
      <c r="C30" s="190"/>
      <c r="D30" s="226">
        <v>29</v>
      </c>
      <c r="E30" s="218">
        <v>34986</v>
      </c>
      <c r="F30" s="216"/>
      <c r="G30" s="226">
        <v>30</v>
      </c>
      <c r="H30" s="218">
        <v>35637</v>
      </c>
      <c r="I30" s="216"/>
      <c r="J30" s="226">
        <v>34</v>
      </c>
      <c r="K30" s="218">
        <v>39543</v>
      </c>
      <c r="L30" s="216"/>
      <c r="M30" s="226">
        <v>38</v>
      </c>
      <c r="N30" s="218">
        <v>43404</v>
      </c>
      <c r="O30" s="233"/>
      <c r="P30" s="226">
        <v>42</v>
      </c>
      <c r="Q30" s="218">
        <v>47274</v>
      </c>
      <c r="R30" s="239"/>
      <c r="S30" s="219">
        <v>22</v>
      </c>
      <c r="T30" s="220">
        <v>102855</v>
      </c>
      <c r="U30" s="223"/>
      <c r="V30" s="34">
        <v>28</v>
      </c>
      <c r="W30" s="35">
        <f t="shared" si="2"/>
        <v>34469</v>
      </c>
      <c r="X30" s="36">
        <f t="shared" si="0"/>
        <v>43086</v>
      </c>
      <c r="Y30" s="33">
        <f t="shared" si="1"/>
        <v>22.95</v>
      </c>
      <c r="Z30" s="12"/>
    </row>
    <row r="31" spans="1:26" ht="18" customHeight="1">
      <c r="A31" s="200">
        <v>29</v>
      </c>
      <c r="B31" s="201">
        <v>34986</v>
      </c>
      <c r="C31" s="190"/>
      <c r="D31" s="226">
        <v>30</v>
      </c>
      <c r="E31" s="218">
        <v>35637</v>
      </c>
      <c r="F31" s="216"/>
      <c r="G31" s="226">
        <v>31</v>
      </c>
      <c r="H31" s="218">
        <v>36486</v>
      </c>
      <c r="I31" s="216"/>
      <c r="J31" s="226">
        <v>35</v>
      </c>
      <c r="K31" s="218">
        <v>40491</v>
      </c>
      <c r="L31" s="216"/>
      <c r="M31" s="226">
        <v>39</v>
      </c>
      <c r="N31" s="218">
        <v>44373</v>
      </c>
      <c r="O31" s="233"/>
      <c r="P31" s="226">
        <v>43</v>
      </c>
      <c r="Q31" s="218">
        <v>48252</v>
      </c>
      <c r="R31" s="239"/>
      <c r="S31" s="219">
        <v>23</v>
      </c>
      <c r="T31" s="220">
        <v>106305</v>
      </c>
      <c r="U31" s="223"/>
      <c r="V31" s="34">
        <v>29</v>
      </c>
      <c r="W31" s="35">
        <f t="shared" si="2"/>
        <v>35336</v>
      </c>
      <c r="X31" s="36">
        <f t="shared" si="0"/>
        <v>44170</v>
      </c>
      <c r="Y31" s="33">
        <f t="shared" si="1"/>
        <v>23.53</v>
      </c>
      <c r="Z31" s="12"/>
    </row>
    <row r="32" spans="1:26" ht="18" customHeight="1">
      <c r="A32" s="200">
        <v>30</v>
      </c>
      <c r="B32" s="201">
        <v>35637</v>
      </c>
      <c r="C32" s="190"/>
      <c r="D32" s="235"/>
      <c r="E32" s="240"/>
      <c r="F32" s="216"/>
      <c r="G32" s="226">
        <v>32</v>
      </c>
      <c r="H32" s="218">
        <v>37413</v>
      </c>
      <c r="I32" s="216"/>
      <c r="J32" s="226">
        <v>36</v>
      </c>
      <c r="K32" s="218">
        <v>41466</v>
      </c>
      <c r="L32" s="216"/>
      <c r="M32" s="226">
        <v>40</v>
      </c>
      <c r="N32" s="218">
        <v>45288</v>
      </c>
      <c r="O32" s="233"/>
      <c r="P32" s="226">
        <v>44</v>
      </c>
      <c r="Q32" s="218">
        <v>49203</v>
      </c>
      <c r="R32" s="239"/>
      <c r="S32" s="219">
        <v>24</v>
      </c>
      <c r="T32" s="220">
        <v>109905</v>
      </c>
      <c r="U32" s="223"/>
      <c r="V32" s="34">
        <v>30</v>
      </c>
      <c r="W32" s="35">
        <f t="shared" si="2"/>
        <v>35993</v>
      </c>
      <c r="X32" s="36">
        <f t="shared" si="0"/>
        <v>44991</v>
      </c>
      <c r="Y32" s="33">
        <f t="shared" si="1"/>
        <v>23.97</v>
      </c>
      <c r="Z32" s="12"/>
    </row>
    <row r="33" spans="1:26" ht="18" customHeight="1">
      <c r="A33" s="200">
        <v>31</v>
      </c>
      <c r="B33" s="201">
        <v>36486</v>
      </c>
      <c r="C33" s="190"/>
      <c r="D33" s="228"/>
      <c r="E33" s="229"/>
      <c r="F33" s="216"/>
      <c r="G33" s="226">
        <v>33</v>
      </c>
      <c r="H33" s="218">
        <v>38403</v>
      </c>
      <c r="I33" s="216"/>
      <c r="J33" s="226">
        <v>37</v>
      </c>
      <c r="K33" s="218">
        <v>42432</v>
      </c>
      <c r="L33" s="216"/>
      <c r="M33" s="226">
        <v>41</v>
      </c>
      <c r="N33" s="218">
        <v>46293</v>
      </c>
      <c r="O33" s="233"/>
      <c r="P33" s="226">
        <v>45</v>
      </c>
      <c r="Q33" s="218">
        <v>50184</v>
      </c>
      <c r="R33" s="236"/>
      <c r="S33" s="219">
        <v>25</v>
      </c>
      <c r="T33" s="220">
        <v>113619</v>
      </c>
      <c r="U33" s="223"/>
      <c r="V33" s="34">
        <v>31</v>
      </c>
      <c r="W33" s="35">
        <f t="shared" si="2"/>
        <v>36851</v>
      </c>
      <c r="X33" s="36">
        <f t="shared" si="0"/>
        <v>46064</v>
      </c>
      <c r="Y33" s="33">
        <f t="shared" si="1"/>
        <v>24.54</v>
      </c>
      <c r="Z33" s="12"/>
    </row>
    <row r="34" spans="1:25" ht="18" customHeight="1">
      <c r="A34" s="200">
        <v>32</v>
      </c>
      <c r="B34" s="201">
        <v>37413</v>
      </c>
      <c r="C34" s="190"/>
      <c r="D34" s="228"/>
      <c r="E34" s="229"/>
      <c r="F34" s="234"/>
      <c r="G34" s="226">
        <v>34</v>
      </c>
      <c r="H34" s="218">
        <v>39543</v>
      </c>
      <c r="I34" s="234"/>
      <c r="J34" s="226">
        <v>38</v>
      </c>
      <c r="K34" s="218">
        <v>43404</v>
      </c>
      <c r="L34" s="216"/>
      <c r="M34" s="226">
        <v>42</v>
      </c>
      <c r="N34" s="218">
        <v>47274</v>
      </c>
      <c r="O34" s="233"/>
      <c r="P34" s="226">
        <v>46</v>
      </c>
      <c r="Q34" s="218">
        <v>51162</v>
      </c>
      <c r="R34" s="241"/>
      <c r="S34" s="219">
        <v>26</v>
      </c>
      <c r="T34" s="220">
        <v>117453</v>
      </c>
      <c r="U34" s="223"/>
      <c r="V34" s="34">
        <v>32</v>
      </c>
      <c r="W34" s="35">
        <f t="shared" si="2"/>
        <v>37787</v>
      </c>
      <c r="X34" s="36">
        <f t="shared" si="0"/>
        <v>47234</v>
      </c>
      <c r="Y34" s="33">
        <f t="shared" si="1"/>
        <v>25.16</v>
      </c>
    </row>
    <row r="35" spans="1:25" ht="18" customHeight="1">
      <c r="A35" s="200">
        <v>33</v>
      </c>
      <c r="B35" s="201">
        <v>38403</v>
      </c>
      <c r="C35" s="190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1"/>
      <c r="S35" s="219">
        <v>27</v>
      </c>
      <c r="T35" s="220">
        <v>121431</v>
      </c>
      <c r="U35" s="223"/>
      <c r="V35" s="34">
        <v>33</v>
      </c>
      <c r="W35" s="35">
        <f t="shared" si="2"/>
        <v>38787</v>
      </c>
      <c r="X35" s="36">
        <f t="shared" si="0"/>
        <v>48484</v>
      </c>
      <c r="Y35" s="33">
        <f t="shared" si="1"/>
        <v>25.83</v>
      </c>
    </row>
    <row r="36" spans="1:25" ht="18" customHeight="1">
      <c r="A36" s="200">
        <v>34</v>
      </c>
      <c r="B36" s="201">
        <v>39543</v>
      </c>
      <c r="C36" s="190"/>
      <c r="D36" s="237" t="s">
        <v>215</v>
      </c>
      <c r="E36" s="206"/>
      <c r="F36" s="206"/>
      <c r="G36" s="243" t="s">
        <v>216</v>
      </c>
      <c r="H36" s="206"/>
      <c r="I36" s="244"/>
      <c r="J36" s="243" t="s">
        <v>217</v>
      </c>
      <c r="K36" s="206"/>
      <c r="L36" s="244"/>
      <c r="M36" s="243" t="s">
        <v>218</v>
      </c>
      <c r="N36" s="245"/>
      <c r="O36" s="246"/>
      <c r="P36" s="243" t="s">
        <v>219</v>
      </c>
      <c r="Q36" s="247"/>
      <c r="R36" s="241"/>
      <c r="S36" s="219">
        <v>28</v>
      </c>
      <c r="T36" s="220">
        <v>125535</v>
      </c>
      <c r="U36" s="223"/>
      <c r="V36" s="34">
        <v>34</v>
      </c>
      <c r="W36" s="35">
        <f t="shared" si="2"/>
        <v>39938</v>
      </c>
      <c r="X36" s="36">
        <f t="shared" si="0"/>
        <v>49923</v>
      </c>
      <c r="Y36" s="33">
        <f t="shared" si="1"/>
        <v>26.6</v>
      </c>
    </row>
    <row r="37" spans="1:25" ht="18" customHeight="1">
      <c r="A37" s="200">
        <v>35</v>
      </c>
      <c r="B37" s="201">
        <v>40491</v>
      </c>
      <c r="C37" s="190"/>
      <c r="D37" s="219">
        <v>2</v>
      </c>
      <c r="E37" s="248">
        <v>50280</v>
      </c>
      <c r="F37" s="249"/>
      <c r="G37" s="219">
        <v>7</v>
      </c>
      <c r="H37" s="248">
        <v>59049</v>
      </c>
      <c r="I37" s="242"/>
      <c r="J37" s="219" t="s">
        <v>208</v>
      </c>
      <c r="K37" s="248">
        <v>74037</v>
      </c>
      <c r="L37" s="242"/>
      <c r="M37" s="219">
        <v>17</v>
      </c>
      <c r="N37" s="248">
        <v>87201</v>
      </c>
      <c r="O37" s="249"/>
      <c r="P37" s="219">
        <v>22</v>
      </c>
      <c r="Q37" s="248">
        <v>102855</v>
      </c>
      <c r="R37" s="241"/>
      <c r="S37" s="219">
        <v>29</v>
      </c>
      <c r="T37" s="220">
        <v>129813</v>
      </c>
      <c r="U37" s="223"/>
      <c r="V37" s="34">
        <v>35</v>
      </c>
      <c r="W37" s="35">
        <f t="shared" si="2"/>
        <v>40896</v>
      </c>
      <c r="X37" s="36">
        <f t="shared" si="0"/>
        <v>51120</v>
      </c>
      <c r="Y37" s="33">
        <f t="shared" si="1"/>
        <v>27.23</v>
      </c>
    </row>
    <row r="38" spans="1:25" ht="18" customHeight="1">
      <c r="A38" s="200">
        <v>36</v>
      </c>
      <c r="B38" s="201">
        <v>41466</v>
      </c>
      <c r="C38" s="190"/>
      <c r="D38" s="219">
        <v>3</v>
      </c>
      <c r="E38" s="248">
        <v>51921</v>
      </c>
      <c r="F38" s="249"/>
      <c r="G38" s="219">
        <v>8</v>
      </c>
      <c r="H38" s="248">
        <v>60993</v>
      </c>
      <c r="I38" s="242"/>
      <c r="J38" s="219" t="s">
        <v>209</v>
      </c>
      <c r="K38" s="248">
        <v>76479</v>
      </c>
      <c r="L38" s="242"/>
      <c r="M38" s="219">
        <v>18</v>
      </c>
      <c r="N38" s="248">
        <v>90123</v>
      </c>
      <c r="O38" s="249"/>
      <c r="P38" s="219">
        <v>23</v>
      </c>
      <c r="Q38" s="248">
        <v>106305</v>
      </c>
      <c r="R38" s="241"/>
      <c r="S38" s="250">
        <v>30</v>
      </c>
      <c r="T38" s="220"/>
      <c r="U38" s="223"/>
      <c r="V38" s="34">
        <v>36</v>
      </c>
      <c r="W38" s="35">
        <f t="shared" si="2"/>
        <v>41881</v>
      </c>
      <c r="X38" s="36">
        <f t="shared" si="0"/>
        <v>52351</v>
      </c>
      <c r="Y38" s="33">
        <f t="shared" si="1"/>
        <v>27.89</v>
      </c>
    </row>
    <row r="39" spans="1:25" ht="18" customHeight="1">
      <c r="A39" s="200">
        <v>37</v>
      </c>
      <c r="B39" s="201">
        <v>42432</v>
      </c>
      <c r="C39" s="190"/>
      <c r="D39" s="219">
        <v>4</v>
      </c>
      <c r="E39" s="248">
        <v>53613</v>
      </c>
      <c r="F39" s="249"/>
      <c r="G39" s="219">
        <v>9</v>
      </c>
      <c r="H39" s="248">
        <v>62991</v>
      </c>
      <c r="I39" s="242"/>
      <c r="J39" s="219" t="s">
        <v>210</v>
      </c>
      <c r="K39" s="248">
        <v>79032</v>
      </c>
      <c r="L39" s="242"/>
      <c r="M39" s="219">
        <v>19</v>
      </c>
      <c r="N39" s="248">
        <v>93138</v>
      </c>
      <c r="O39" s="249"/>
      <c r="P39" s="219">
        <v>24</v>
      </c>
      <c r="Q39" s="248">
        <v>109905</v>
      </c>
      <c r="R39" s="251"/>
      <c r="S39" s="219">
        <v>31</v>
      </c>
      <c r="T39" s="220">
        <v>143193</v>
      </c>
      <c r="U39" s="223"/>
      <c r="V39" s="34">
        <v>37</v>
      </c>
      <c r="W39" s="35">
        <f t="shared" si="2"/>
        <v>42856</v>
      </c>
      <c r="X39" s="36">
        <f t="shared" si="0"/>
        <v>53570</v>
      </c>
      <c r="Y39" s="33">
        <f t="shared" si="1"/>
        <v>28.54</v>
      </c>
    </row>
    <row r="40" spans="1:25" ht="18" customHeight="1">
      <c r="A40" s="200">
        <v>38</v>
      </c>
      <c r="B40" s="201">
        <v>43404</v>
      </c>
      <c r="C40" s="190"/>
      <c r="D40" s="219">
        <v>5</v>
      </c>
      <c r="E40" s="248">
        <v>55356</v>
      </c>
      <c r="F40" s="249"/>
      <c r="G40" s="219">
        <v>10</v>
      </c>
      <c r="H40" s="248">
        <v>65073</v>
      </c>
      <c r="I40" s="242"/>
      <c r="J40" s="219">
        <v>15</v>
      </c>
      <c r="K40" s="248">
        <v>81654</v>
      </c>
      <c r="L40" s="242"/>
      <c r="M40" s="219">
        <v>20</v>
      </c>
      <c r="N40" s="248">
        <v>96258</v>
      </c>
      <c r="O40" s="249"/>
      <c r="P40" s="219">
        <v>25</v>
      </c>
      <c r="Q40" s="248">
        <v>113619</v>
      </c>
      <c r="R40" s="239"/>
      <c r="S40" s="219">
        <v>32</v>
      </c>
      <c r="T40" s="220">
        <v>148077</v>
      </c>
      <c r="U40" s="223"/>
      <c r="V40" s="34">
        <v>38</v>
      </c>
      <c r="W40" s="35">
        <f t="shared" si="2"/>
        <v>43838</v>
      </c>
      <c r="X40" s="36">
        <f t="shared" si="0"/>
        <v>54798</v>
      </c>
      <c r="Y40" s="33">
        <f t="shared" si="1"/>
        <v>29.19</v>
      </c>
    </row>
    <row r="41" spans="1:25" ht="18" customHeight="1">
      <c r="A41" s="200">
        <v>39</v>
      </c>
      <c r="B41" s="201">
        <v>44373</v>
      </c>
      <c r="C41" s="190"/>
      <c r="D41" s="219">
        <v>6</v>
      </c>
      <c r="E41" s="248">
        <v>57177</v>
      </c>
      <c r="F41" s="249"/>
      <c r="G41" s="219">
        <v>11</v>
      </c>
      <c r="H41" s="248">
        <v>67224</v>
      </c>
      <c r="I41" s="242"/>
      <c r="J41" s="219">
        <v>16</v>
      </c>
      <c r="K41" s="248">
        <v>84399</v>
      </c>
      <c r="L41" s="242"/>
      <c r="M41" s="219">
        <v>21</v>
      </c>
      <c r="N41" s="248">
        <v>99495</v>
      </c>
      <c r="O41" s="249"/>
      <c r="P41" s="219">
        <v>26</v>
      </c>
      <c r="Q41" s="248">
        <v>117453</v>
      </c>
      <c r="R41" s="196"/>
      <c r="S41" s="219">
        <v>33</v>
      </c>
      <c r="T41" s="220">
        <v>153117</v>
      </c>
      <c r="U41" s="223"/>
      <c r="V41" s="34">
        <v>39</v>
      </c>
      <c r="W41" s="35">
        <f t="shared" si="2"/>
        <v>44817</v>
      </c>
      <c r="X41" s="36">
        <f t="shared" si="0"/>
        <v>56021</v>
      </c>
      <c r="Y41" s="33">
        <f t="shared" si="1"/>
        <v>29.84</v>
      </c>
    </row>
    <row r="42" spans="1:25" ht="18" customHeight="1">
      <c r="A42" s="200">
        <v>40</v>
      </c>
      <c r="B42" s="201">
        <v>45288</v>
      </c>
      <c r="C42" s="190"/>
      <c r="D42" s="219">
        <v>7</v>
      </c>
      <c r="E42" s="248">
        <v>59049</v>
      </c>
      <c r="F42" s="249"/>
      <c r="G42" s="219">
        <v>12</v>
      </c>
      <c r="H42" s="248">
        <v>69453</v>
      </c>
      <c r="I42" s="242"/>
      <c r="J42" s="219">
        <v>17</v>
      </c>
      <c r="K42" s="248">
        <v>87201</v>
      </c>
      <c r="L42" s="242"/>
      <c r="M42" s="219">
        <v>22</v>
      </c>
      <c r="N42" s="248">
        <v>102855</v>
      </c>
      <c r="O42" s="249"/>
      <c r="P42" s="219">
        <v>27</v>
      </c>
      <c r="Q42" s="248">
        <v>121431</v>
      </c>
      <c r="R42" s="222"/>
      <c r="S42" s="219">
        <v>34</v>
      </c>
      <c r="T42" s="220">
        <v>158337</v>
      </c>
      <c r="U42" s="223"/>
      <c r="V42" s="34">
        <v>40</v>
      </c>
      <c r="W42" s="35">
        <f t="shared" si="2"/>
        <v>45741</v>
      </c>
      <c r="X42" s="36">
        <f t="shared" si="0"/>
        <v>57176</v>
      </c>
      <c r="Y42" s="33">
        <f t="shared" si="1"/>
        <v>30.46</v>
      </c>
    </row>
    <row r="43" spans="1:25" ht="18" customHeight="1">
      <c r="A43" s="200">
        <v>41</v>
      </c>
      <c r="B43" s="201">
        <v>46293</v>
      </c>
      <c r="C43" s="190"/>
      <c r="D43" s="219">
        <v>8</v>
      </c>
      <c r="E43" s="248">
        <v>60993</v>
      </c>
      <c r="F43" s="249"/>
      <c r="G43" s="219">
        <v>13</v>
      </c>
      <c r="H43" s="248">
        <v>71742</v>
      </c>
      <c r="I43" s="242"/>
      <c r="J43" s="219">
        <v>18</v>
      </c>
      <c r="K43" s="248">
        <v>90123</v>
      </c>
      <c r="L43" s="242"/>
      <c r="M43" s="219">
        <v>23</v>
      </c>
      <c r="N43" s="248">
        <v>106305</v>
      </c>
      <c r="O43" s="249"/>
      <c r="P43" s="219">
        <v>28</v>
      </c>
      <c r="Q43" s="248">
        <v>125535</v>
      </c>
      <c r="R43" s="196"/>
      <c r="S43" s="219">
        <v>35</v>
      </c>
      <c r="T43" s="220">
        <v>163731</v>
      </c>
      <c r="U43" s="223"/>
      <c r="V43" s="34">
        <v>41</v>
      </c>
      <c r="W43" s="35">
        <f t="shared" si="2"/>
        <v>46756</v>
      </c>
      <c r="X43" s="36">
        <f t="shared" si="0"/>
        <v>58445</v>
      </c>
      <c r="Y43" s="33">
        <f t="shared" si="1"/>
        <v>31.14</v>
      </c>
    </row>
    <row r="44" spans="1:25" ht="18" customHeight="1">
      <c r="A44" s="200">
        <v>42</v>
      </c>
      <c r="B44" s="201">
        <v>47274</v>
      </c>
      <c r="C44" s="190"/>
      <c r="D44" s="219">
        <v>9</v>
      </c>
      <c r="E44" s="248">
        <v>62991</v>
      </c>
      <c r="F44" s="249"/>
      <c r="G44" s="219">
        <v>14</v>
      </c>
      <c r="H44" s="248">
        <v>74139</v>
      </c>
      <c r="I44" s="242"/>
      <c r="J44" s="219">
        <v>19</v>
      </c>
      <c r="K44" s="248">
        <v>93138</v>
      </c>
      <c r="L44" s="242"/>
      <c r="M44" s="219">
        <v>24</v>
      </c>
      <c r="N44" s="248">
        <v>109905</v>
      </c>
      <c r="O44" s="249"/>
      <c r="P44" s="219">
        <v>29</v>
      </c>
      <c r="Q44" s="248">
        <v>129813</v>
      </c>
      <c r="R44" s="196"/>
      <c r="S44" s="219">
        <v>36</v>
      </c>
      <c r="T44" s="220">
        <v>169320</v>
      </c>
      <c r="U44" s="223"/>
      <c r="V44" s="34">
        <v>42</v>
      </c>
      <c r="W44" s="35">
        <f t="shared" si="2"/>
        <v>47747</v>
      </c>
      <c r="X44" s="36">
        <f t="shared" si="0"/>
        <v>59684</v>
      </c>
      <c r="Y44" s="33">
        <f t="shared" si="1"/>
        <v>31.8</v>
      </c>
    </row>
    <row r="45" spans="1:25" ht="18" customHeight="1" thickBot="1">
      <c r="A45" s="200">
        <v>43</v>
      </c>
      <c r="B45" s="201">
        <v>48252</v>
      </c>
      <c r="C45" s="190"/>
      <c r="D45" s="252"/>
      <c r="E45" s="252"/>
      <c r="F45" s="253"/>
      <c r="G45" s="254"/>
      <c r="H45" s="255"/>
      <c r="I45" s="256"/>
      <c r="J45" s="257"/>
      <c r="K45" s="257"/>
      <c r="L45" s="257"/>
      <c r="O45" s="257"/>
      <c r="P45" s="257"/>
      <c r="Q45" s="257"/>
      <c r="R45" s="196"/>
      <c r="S45" s="219">
        <v>37</v>
      </c>
      <c r="T45" s="220">
        <v>175116</v>
      </c>
      <c r="U45" s="223"/>
      <c r="V45" s="34">
        <v>43</v>
      </c>
      <c r="W45" s="35">
        <f t="shared" si="2"/>
        <v>48735</v>
      </c>
      <c r="X45" s="36">
        <f t="shared" si="0"/>
        <v>60919</v>
      </c>
      <c r="Y45" s="33">
        <f t="shared" si="1"/>
        <v>32.45</v>
      </c>
    </row>
    <row r="46" spans="1:26" ht="18" customHeight="1">
      <c r="A46" s="200">
        <v>44</v>
      </c>
      <c r="B46" s="201">
        <v>49203</v>
      </c>
      <c r="C46" s="190"/>
      <c r="D46" s="258"/>
      <c r="E46" s="246" t="s">
        <v>220</v>
      </c>
      <c r="F46" s="246"/>
      <c r="G46" s="259"/>
      <c r="H46" s="260" t="s">
        <v>221</v>
      </c>
      <c r="I46" s="256"/>
      <c r="J46" s="257"/>
      <c r="K46" s="257"/>
      <c r="L46" s="257"/>
      <c r="M46" s="261" t="s">
        <v>14</v>
      </c>
      <c r="N46" s="262"/>
      <c r="O46" s="263"/>
      <c r="P46" s="264"/>
      <c r="Q46" s="265"/>
      <c r="R46" s="266"/>
      <c r="S46" s="219">
        <v>38</v>
      </c>
      <c r="T46" s="220">
        <v>181119</v>
      </c>
      <c r="U46" s="223"/>
      <c r="V46" s="34">
        <v>44</v>
      </c>
      <c r="W46" s="35">
        <f t="shared" si="2"/>
        <v>49695</v>
      </c>
      <c r="X46" s="36">
        <f t="shared" si="0"/>
        <v>62119</v>
      </c>
      <c r="Y46" s="33">
        <f t="shared" si="1"/>
        <v>33.09</v>
      </c>
      <c r="Z46" s="12"/>
    </row>
    <row r="47" spans="1:25" ht="18" customHeight="1">
      <c r="A47" s="200">
        <v>45</v>
      </c>
      <c r="B47" s="201">
        <v>50184</v>
      </c>
      <c r="C47" s="190"/>
      <c r="D47" s="219">
        <v>31</v>
      </c>
      <c r="E47" s="248">
        <v>143193</v>
      </c>
      <c r="F47" s="249"/>
      <c r="G47" s="219">
        <v>38</v>
      </c>
      <c r="H47" s="267">
        <v>181119</v>
      </c>
      <c r="I47" s="256"/>
      <c r="J47" s="257"/>
      <c r="K47" s="257"/>
      <c r="L47" s="257"/>
      <c r="M47" s="268"/>
      <c r="N47" s="269" t="s">
        <v>15</v>
      </c>
      <c r="O47" s="270"/>
      <c r="P47" s="270"/>
      <c r="Q47" s="271">
        <v>21.02</v>
      </c>
      <c r="R47" s="272"/>
      <c r="S47" s="219">
        <v>39</v>
      </c>
      <c r="T47" s="220">
        <v>187002</v>
      </c>
      <c r="U47" s="223"/>
      <c r="V47" s="34">
        <v>45</v>
      </c>
      <c r="W47" s="35">
        <f t="shared" si="2"/>
        <v>50686</v>
      </c>
      <c r="X47" s="36">
        <f t="shared" si="0"/>
        <v>63358</v>
      </c>
      <c r="Y47" s="33">
        <f t="shared" si="1"/>
        <v>33.75</v>
      </c>
    </row>
    <row r="48" spans="1:26" ht="18" customHeight="1">
      <c r="A48" s="273">
        <v>46</v>
      </c>
      <c r="B48" s="201">
        <v>51162</v>
      </c>
      <c r="C48" s="190"/>
      <c r="D48" s="219">
        <v>32</v>
      </c>
      <c r="E48" s="248">
        <v>148077</v>
      </c>
      <c r="F48" s="249"/>
      <c r="G48" s="219">
        <v>39</v>
      </c>
      <c r="H48" s="267">
        <v>187002</v>
      </c>
      <c r="I48" s="256"/>
      <c r="J48" s="257"/>
      <c r="K48" s="257"/>
      <c r="L48" s="257"/>
      <c r="M48" s="274"/>
      <c r="N48" s="275" t="s">
        <v>18</v>
      </c>
      <c r="O48" s="270"/>
      <c r="P48" s="270"/>
      <c r="Q48" s="276">
        <v>22.5</v>
      </c>
      <c r="R48" s="196"/>
      <c r="S48" s="219">
        <v>40</v>
      </c>
      <c r="T48" s="220">
        <v>193080</v>
      </c>
      <c r="U48" s="223"/>
      <c r="V48" s="34">
        <v>46</v>
      </c>
      <c r="W48" s="35">
        <f t="shared" si="2"/>
        <v>51674</v>
      </c>
      <c r="X48" s="36">
        <f t="shared" si="0"/>
        <v>64593</v>
      </c>
      <c r="Y48" s="33">
        <f t="shared" si="1"/>
        <v>34.41</v>
      </c>
      <c r="Z48" s="12"/>
    </row>
    <row r="49" spans="1:25" ht="18" customHeight="1">
      <c r="A49" s="277">
        <v>47</v>
      </c>
      <c r="B49" s="201">
        <v>52140</v>
      </c>
      <c r="C49" s="190"/>
      <c r="D49" s="219">
        <v>33</v>
      </c>
      <c r="E49" s="248">
        <v>153117</v>
      </c>
      <c r="F49" s="249"/>
      <c r="G49" s="219">
        <v>40</v>
      </c>
      <c r="H49" s="267">
        <v>193080</v>
      </c>
      <c r="I49" s="256"/>
      <c r="J49" s="257"/>
      <c r="K49" s="257"/>
      <c r="L49" s="257"/>
      <c r="M49" s="274"/>
      <c r="N49" s="275" t="s">
        <v>19</v>
      </c>
      <c r="O49" s="270"/>
      <c r="P49" s="270"/>
      <c r="Q49" s="271">
        <v>24.42</v>
      </c>
      <c r="R49" s="239"/>
      <c r="S49" s="219">
        <v>41</v>
      </c>
      <c r="T49" s="220">
        <v>199356</v>
      </c>
      <c r="U49" s="223"/>
      <c r="V49" s="34">
        <v>47</v>
      </c>
      <c r="W49" s="35">
        <f t="shared" si="2"/>
        <v>52661</v>
      </c>
      <c r="X49" s="36">
        <f t="shared" si="0"/>
        <v>65826</v>
      </c>
      <c r="Y49" s="33">
        <f t="shared" si="1"/>
        <v>35.07</v>
      </c>
    </row>
    <row r="50" spans="1:25" ht="18" customHeight="1" thickBot="1">
      <c r="A50" s="277">
        <v>48</v>
      </c>
      <c r="B50" s="201">
        <v>53133</v>
      </c>
      <c r="C50" s="190"/>
      <c r="D50" s="219">
        <v>34</v>
      </c>
      <c r="E50" s="248">
        <v>158337</v>
      </c>
      <c r="F50" s="249"/>
      <c r="G50" s="219">
        <v>41</v>
      </c>
      <c r="H50" s="267">
        <v>199356</v>
      </c>
      <c r="I50" s="256"/>
      <c r="J50" s="257"/>
      <c r="K50" s="257"/>
      <c r="L50" s="257"/>
      <c r="M50" s="278"/>
      <c r="N50" s="279"/>
      <c r="O50" s="279"/>
      <c r="P50" s="280"/>
      <c r="Q50" s="281"/>
      <c r="R50" s="239"/>
      <c r="S50" s="219">
        <v>42</v>
      </c>
      <c r="T50" s="220">
        <v>205836</v>
      </c>
      <c r="U50" s="223"/>
      <c r="Y50" s="39"/>
    </row>
    <row r="51" spans="1:26" ht="18" customHeight="1">
      <c r="A51" s="277"/>
      <c r="B51" s="201"/>
      <c r="C51" s="190"/>
      <c r="D51" s="219">
        <v>35</v>
      </c>
      <c r="E51" s="248">
        <v>163731</v>
      </c>
      <c r="F51" s="249"/>
      <c r="G51" s="219">
        <v>42</v>
      </c>
      <c r="H51" s="267">
        <v>205836</v>
      </c>
      <c r="I51" s="256"/>
      <c r="J51" s="257"/>
      <c r="K51" s="257"/>
      <c r="L51" s="257"/>
      <c r="O51" s="257"/>
      <c r="P51" s="257"/>
      <c r="Q51" s="257"/>
      <c r="R51" s="239"/>
      <c r="Y51" s="39"/>
      <c r="Z51" s="15"/>
    </row>
    <row r="52" spans="1:26" ht="18" customHeight="1">
      <c r="A52" s="277"/>
      <c r="B52" s="201"/>
      <c r="C52" s="190"/>
      <c r="D52" s="219">
        <v>36</v>
      </c>
      <c r="E52" s="248">
        <v>169320</v>
      </c>
      <c r="F52" s="249"/>
      <c r="G52" s="249"/>
      <c r="H52" s="282"/>
      <c r="I52" s="256"/>
      <c r="J52" s="257"/>
      <c r="K52" s="257"/>
      <c r="L52" s="257"/>
      <c r="M52" s="283" t="s">
        <v>16</v>
      </c>
      <c r="P52" s="222" t="s">
        <v>17</v>
      </c>
      <c r="Q52" s="257"/>
      <c r="R52" s="239"/>
      <c r="Y52" s="39"/>
      <c r="Z52" s="12"/>
    </row>
    <row r="53" spans="1:26" ht="18" customHeight="1">
      <c r="A53" s="284"/>
      <c r="B53" s="285"/>
      <c r="C53" s="190"/>
      <c r="D53" s="219">
        <v>37</v>
      </c>
      <c r="E53" s="248">
        <v>175116</v>
      </c>
      <c r="F53" s="249"/>
      <c r="G53" s="249"/>
      <c r="H53" s="282"/>
      <c r="I53" s="256"/>
      <c r="J53" s="257"/>
      <c r="K53" s="257"/>
      <c r="L53" s="257"/>
      <c r="M53" s="352">
        <v>36.08</v>
      </c>
      <c r="N53" s="352"/>
      <c r="P53" s="352">
        <v>9.21</v>
      </c>
      <c r="Q53" s="352"/>
      <c r="R53" s="239"/>
      <c r="Y53" s="39"/>
      <c r="Z53" s="12"/>
    </row>
    <row r="54" spans="1:26" ht="18" customHeight="1">
      <c r="A54" s="284"/>
      <c r="B54" s="285"/>
      <c r="C54" s="190"/>
      <c r="D54" s="219">
        <v>38</v>
      </c>
      <c r="E54" s="248">
        <v>181119</v>
      </c>
      <c r="F54" s="249"/>
      <c r="G54" s="249"/>
      <c r="H54" s="282"/>
      <c r="I54" s="256"/>
      <c r="J54" s="257"/>
      <c r="K54" s="257"/>
      <c r="L54" s="257"/>
      <c r="O54" s="257"/>
      <c r="P54" s="257"/>
      <c r="Q54" s="257"/>
      <c r="R54" s="196"/>
      <c r="Y54" s="39"/>
      <c r="Z54" s="12"/>
    </row>
    <row r="55" spans="1:26" ht="13.5" customHeight="1">
      <c r="A55" s="284"/>
      <c r="B55" s="285"/>
      <c r="C55" s="190"/>
      <c r="D55" s="252"/>
      <c r="E55" s="252"/>
      <c r="F55" s="253"/>
      <c r="G55" s="254"/>
      <c r="H55" s="255"/>
      <c r="I55" s="256"/>
      <c r="J55" s="257"/>
      <c r="K55" s="257"/>
      <c r="L55" s="257"/>
      <c r="O55" s="257"/>
      <c r="P55" s="257"/>
      <c r="Q55" s="257"/>
      <c r="R55" s="222"/>
      <c r="Y55" s="39"/>
      <c r="Z55" s="12"/>
    </row>
    <row r="56" spans="1:26" ht="13.5" customHeight="1">
      <c r="A56" s="284"/>
      <c r="B56" s="285"/>
      <c r="C56" s="241"/>
      <c r="D56" s="353" t="s">
        <v>222</v>
      </c>
      <c r="E56" s="354"/>
      <c r="F56" s="354"/>
      <c r="G56" s="354"/>
      <c r="H56" s="354"/>
      <c r="I56" s="354"/>
      <c r="J56" s="355"/>
      <c r="K56" s="257"/>
      <c r="L56" s="362" t="s">
        <v>223</v>
      </c>
      <c r="M56" s="362"/>
      <c r="N56" s="362"/>
      <c r="O56" s="362"/>
      <c r="P56" s="362"/>
      <c r="Q56" s="362"/>
      <c r="R56" s="196"/>
      <c r="Y56" s="39"/>
      <c r="Z56" s="12"/>
    </row>
    <row r="57" spans="1:18" ht="13.5" customHeight="1">
      <c r="A57" s="284"/>
      <c r="B57" s="285"/>
      <c r="C57" s="241"/>
      <c r="D57" s="356"/>
      <c r="E57" s="357"/>
      <c r="F57" s="357"/>
      <c r="G57" s="357"/>
      <c r="H57" s="357"/>
      <c r="I57" s="357"/>
      <c r="J57" s="358"/>
      <c r="K57" s="257"/>
      <c r="L57" s="362"/>
      <c r="M57" s="362"/>
      <c r="N57" s="362"/>
      <c r="O57" s="362"/>
      <c r="P57" s="362"/>
      <c r="Q57" s="362"/>
      <c r="R57" s="196"/>
    </row>
    <row r="58" spans="3:21" ht="13.5" customHeight="1">
      <c r="C58" s="190"/>
      <c r="D58" s="359"/>
      <c r="E58" s="360"/>
      <c r="F58" s="360"/>
      <c r="G58" s="360"/>
      <c r="H58" s="360"/>
      <c r="I58" s="360"/>
      <c r="J58" s="361"/>
      <c r="K58" s="257"/>
      <c r="L58" s="362"/>
      <c r="M58" s="362"/>
      <c r="N58" s="362"/>
      <c r="O58" s="362"/>
      <c r="P58" s="362"/>
      <c r="Q58" s="362"/>
      <c r="R58" s="241"/>
      <c r="S58" s="241"/>
      <c r="T58" s="241"/>
      <c r="U58" s="241"/>
    </row>
    <row r="59" spans="1:21" ht="13.5" customHeight="1">
      <c r="A59" s="286"/>
      <c r="B59" s="241"/>
      <c r="C59" s="287"/>
      <c r="D59" s="252"/>
      <c r="E59" s="252"/>
      <c r="F59" s="253"/>
      <c r="G59" s="254"/>
      <c r="H59" s="255"/>
      <c r="I59" s="256"/>
      <c r="J59" s="257"/>
      <c r="K59" s="257"/>
      <c r="L59" s="257"/>
      <c r="O59" s="257"/>
      <c r="P59" s="257"/>
      <c r="Q59" s="257"/>
      <c r="R59" s="288"/>
      <c r="S59" s="288"/>
      <c r="T59" s="288"/>
      <c r="U59" s="288"/>
    </row>
    <row r="60" spans="1:25" ht="13.5" customHeight="1">
      <c r="A60" s="286"/>
      <c r="B60" s="241"/>
      <c r="C60" s="289"/>
      <c r="D60" s="252"/>
      <c r="E60" s="252"/>
      <c r="F60" s="253"/>
      <c r="G60" s="254"/>
      <c r="H60" s="255"/>
      <c r="I60" s="256"/>
      <c r="J60" s="257"/>
      <c r="K60" s="257"/>
      <c r="L60" s="257"/>
      <c r="O60" s="257"/>
      <c r="P60" s="257"/>
      <c r="Q60" s="257"/>
      <c r="R60" s="288"/>
      <c r="S60" s="288"/>
      <c r="T60" s="288"/>
      <c r="U60" s="288"/>
      <c r="V60" s="40"/>
      <c r="Y60" s="41"/>
    </row>
    <row r="61" spans="1:25" ht="13.5" customHeight="1">
      <c r="A61" s="290"/>
      <c r="B61" s="241"/>
      <c r="C61" s="289"/>
      <c r="D61" s="257"/>
      <c r="E61" s="257"/>
      <c r="F61" s="257"/>
      <c r="G61" s="257"/>
      <c r="H61" s="257"/>
      <c r="I61" s="256"/>
      <c r="J61" s="257"/>
      <c r="K61" s="257"/>
      <c r="L61" s="257"/>
      <c r="O61" s="257"/>
      <c r="P61" s="257"/>
      <c r="Q61" s="257"/>
      <c r="R61" s="288"/>
      <c r="S61" s="288"/>
      <c r="T61" s="288"/>
      <c r="U61" s="288"/>
      <c r="V61" s="40"/>
      <c r="Y61" s="42"/>
    </row>
    <row r="62" spans="1:25" ht="13.5" customHeight="1">
      <c r="A62" s="291"/>
      <c r="C62" s="292"/>
      <c r="D62" s="288"/>
      <c r="E62" s="288"/>
      <c r="F62" s="288"/>
      <c r="G62" s="288"/>
      <c r="K62" s="288"/>
      <c r="L62" s="288"/>
      <c r="M62" s="288"/>
      <c r="N62" s="288"/>
      <c r="O62" s="288"/>
      <c r="P62" s="288"/>
      <c r="Q62" s="288"/>
      <c r="R62" s="293"/>
      <c r="S62" s="293"/>
      <c r="T62" s="293"/>
      <c r="U62" s="293"/>
      <c r="V62" s="40"/>
      <c r="Y62" s="42"/>
    </row>
    <row r="63" spans="1:25" ht="13.5" customHeight="1">
      <c r="A63" s="291"/>
      <c r="C63" s="292"/>
      <c r="D63" s="286"/>
      <c r="E63" s="289"/>
      <c r="F63" s="288"/>
      <c r="G63" s="288"/>
      <c r="K63" s="288"/>
      <c r="L63" s="288"/>
      <c r="M63" s="288"/>
      <c r="N63" s="288"/>
      <c r="O63" s="288"/>
      <c r="P63" s="288"/>
      <c r="Q63" s="288"/>
      <c r="R63" s="293"/>
      <c r="S63" s="293"/>
      <c r="T63" s="293"/>
      <c r="U63" s="293"/>
      <c r="V63" s="40"/>
      <c r="Y63" s="42"/>
    </row>
    <row r="64" spans="1:25" ht="13.5" customHeight="1">
      <c r="A64" s="291"/>
      <c r="C64" s="292"/>
      <c r="D64" s="289"/>
      <c r="E64" s="289"/>
      <c r="F64" s="289"/>
      <c r="G64" s="289"/>
      <c r="K64" s="294"/>
      <c r="L64" s="288"/>
      <c r="M64" s="290"/>
      <c r="N64" s="288"/>
      <c r="O64" s="288"/>
      <c r="P64" s="288"/>
      <c r="Q64" s="287"/>
      <c r="R64" s="293"/>
      <c r="S64" s="287"/>
      <c r="T64" s="293"/>
      <c r="U64" s="293"/>
      <c r="V64" s="40"/>
      <c r="Y64" s="42"/>
    </row>
    <row r="65" spans="1:25" ht="13.5" customHeight="1">
      <c r="A65" s="291"/>
      <c r="C65" s="292"/>
      <c r="D65" s="289"/>
      <c r="E65" s="289"/>
      <c r="F65" s="289"/>
      <c r="G65" s="289"/>
      <c r="K65" s="294"/>
      <c r="L65" s="288"/>
      <c r="M65" s="290"/>
      <c r="N65" s="288"/>
      <c r="O65" s="288"/>
      <c r="P65" s="288"/>
      <c r="Q65" s="287"/>
      <c r="R65" s="293"/>
      <c r="S65" s="293"/>
      <c r="T65" s="293"/>
      <c r="U65" s="293"/>
      <c r="V65" s="40"/>
      <c r="Y65" s="42"/>
    </row>
    <row r="66" spans="1:25" ht="13.5" customHeight="1">
      <c r="A66" s="291"/>
      <c r="C66" s="292"/>
      <c r="D66" s="289"/>
      <c r="E66" s="289"/>
      <c r="F66" s="289"/>
      <c r="G66" s="289"/>
      <c r="K66" s="295"/>
      <c r="L66" s="288"/>
      <c r="M66" s="290"/>
      <c r="N66" s="288"/>
      <c r="O66" s="288"/>
      <c r="P66" s="288"/>
      <c r="Q66" s="296"/>
      <c r="R66" s="293"/>
      <c r="S66" s="293"/>
      <c r="T66" s="293"/>
      <c r="U66" s="293"/>
      <c r="V66" s="40"/>
      <c r="Y66" s="43"/>
    </row>
    <row r="67" spans="1:25" ht="13.5" customHeight="1">
      <c r="A67" s="291"/>
      <c r="C67" s="292"/>
      <c r="D67" s="289"/>
      <c r="E67" s="289"/>
      <c r="F67" s="289"/>
      <c r="G67" s="289"/>
      <c r="K67" s="295"/>
      <c r="L67" s="288"/>
      <c r="M67" s="290"/>
      <c r="N67" s="288"/>
      <c r="O67" s="288"/>
      <c r="P67" s="288"/>
      <c r="Q67" s="296"/>
      <c r="R67" s="292"/>
      <c r="S67" s="292"/>
      <c r="T67" s="292"/>
      <c r="U67" s="292"/>
      <c r="V67" s="40"/>
      <c r="Y67" s="43"/>
    </row>
    <row r="68" spans="1:25" ht="13.5" customHeight="1">
      <c r="A68" s="291"/>
      <c r="C68" s="292"/>
      <c r="D68" s="289"/>
      <c r="E68" s="289"/>
      <c r="F68" s="289"/>
      <c r="G68" s="289"/>
      <c r="K68" s="295"/>
      <c r="L68" s="288"/>
      <c r="M68" s="290"/>
      <c r="N68" s="288"/>
      <c r="O68" s="288"/>
      <c r="P68" s="288"/>
      <c r="Q68" s="296"/>
      <c r="R68" s="292"/>
      <c r="S68" s="286"/>
      <c r="T68" s="292"/>
      <c r="U68" s="292"/>
      <c r="V68" s="40"/>
      <c r="Y68" s="43"/>
    </row>
    <row r="69" spans="1:25" ht="12.75">
      <c r="A69" s="291"/>
      <c r="C69" s="292"/>
      <c r="D69" s="289"/>
      <c r="E69" s="289"/>
      <c r="F69" s="289"/>
      <c r="G69" s="289"/>
      <c r="H69" s="289"/>
      <c r="I69" s="289"/>
      <c r="J69" s="290"/>
      <c r="K69" s="295"/>
      <c r="L69" s="288"/>
      <c r="M69" s="290"/>
      <c r="N69" s="288"/>
      <c r="O69" s="288"/>
      <c r="P69" s="288"/>
      <c r="Q69" s="296"/>
      <c r="R69" s="292"/>
      <c r="S69" s="292"/>
      <c r="T69" s="292"/>
      <c r="U69" s="292"/>
      <c r="V69" s="40"/>
      <c r="Y69" s="43"/>
    </row>
    <row r="70" spans="1:25" ht="12.75">
      <c r="A70" s="291"/>
      <c r="C70" s="292"/>
      <c r="D70" s="289"/>
      <c r="E70" s="289"/>
      <c r="F70" s="289"/>
      <c r="G70" s="289"/>
      <c r="H70" s="289"/>
      <c r="I70" s="289"/>
      <c r="J70" s="290"/>
      <c r="K70" s="295"/>
      <c r="L70" s="288"/>
      <c r="M70" s="290"/>
      <c r="N70" s="288"/>
      <c r="O70" s="288"/>
      <c r="P70" s="288"/>
      <c r="Q70" s="296"/>
      <c r="R70" s="292"/>
      <c r="S70" s="292"/>
      <c r="T70" s="292"/>
      <c r="U70" s="292"/>
      <c r="V70" s="40"/>
      <c r="Y70" s="43"/>
    </row>
    <row r="71" spans="1:25" ht="12">
      <c r="A71" s="291"/>
      <c r="C71" s="292"/>
      <c r="D71" s="292"/>
      <c r="E71" s="292"/>
      <c r="F71" s="292"/>
      <c r="G71" s="292"/>
      <c r="H71" s="292"/>
      <c r="I71" s="292"/>
      <c r="J71" s="291"/>
      <c r="K71" s="297"/>
      <c r="L71" s="293"/>
      <c r="M71" s="291"/>
      <c r="N71" s="293"/>
      <c r="O71" s="293"/>
      <c r="P71" s="293"/>
      <c r="Q71" s="298"/>
      <c r="R71" s="292"/>
      <c r="S71" s="292"/>
      <c r="T71" s="292"/>
      <c r="U71" s="292"/>
      <c r="V71" s="40"/>
      <c r="Y71" s="42"/>
    </row>
    <row r="72" spans="1:26" ht="12">
      <c r="A72" s="291"/>
      <c r="C72" s="292"/>
      <c r="D72" s="292"/>
      <c r="E72" s="292"/>
      <c r="F72" s="292"/>
      <c r="G72" s="292"/>
      <c r="H72" s="292"/>
      <c r="I72" s="292"/>
      <c r="J72" s="291"/>
      <c r="K72" s="297"/>
      <c r="L72" s="293"/>
      <c r="M72" s="291"/>
      <c r="N72" s="293"/>
      <c r="O72" s="293"/>
      <c r="P72" s="293"/>
      <c r="Q72" s="298"/>
      <c r="R72" s="292"/>
      <c r="S72" s="286"/>
      <c r="T72" s="292"/>
      <c r="U72" s="292"/>
      <c r="V72" s="40"/>
      <c r="Y72" s="42"/>
      <c r="Z72" s="14"/>
    </row>
    <row r="73" spans="1:26" ht="12">
      <c r="A73" s="291"/>
      <c r="C73" s="292"/>
      <c r="D73" s="292"/>
      <c r="E73" s="292"/>
      <c r="F73" s="292"/>
      <c r="G73" s="292"/>
      <c r="H73" s="292"/>
      <c r="I73" s="292"/>
      <c r="J73" s="291"/>
      <c r="K73" s="297"/>
      <c r="L73" s="293"/>
      <c r="M73" s="291"/>
      <c r="N73" s="293"/>
      <c r="O73" s="293"/>
      <c r="P73" s="293"/>
      <c r="Q73" s="298"/>
      <c r="R73" s="292"/>
      <c r="S73" s="292"/>
      <c r="T73" s="292"/>
      <c r="U73" s="292"/>
      <c r="V73" s="40"/>
      <c r="Y73" s="42"/>
      <c r="Z73" s="14"/>
    </row>
    <row r="74" spans="1:26" ht="12">
      <c r="A74" s="291"/>
      <c r="C74" s="292"/>
      <c r="D74" s="292"/>
      <c r="E74" s="292"/>
      <c r="F74" s="292"/>
      <c r="G74" s="292"/>
      <c r="H74" s="292"/>
      <c r="I74" s="292"/>
      <c r="J74" s="291"/>
      <c r="K74" s="297"/>
      <c r="L74" s="293"/>
      <c r="M74" s="291"/>
      <c r="N74" s="293"/>
      <c r="O74" s="293"/>
      <c r="P74" s="293"/>
      <c r="Q74" s="298"/>
      <c r="R74" s="292"/>
      <c r="S74" s="292"/>
      <c r="T74" s="292"/>
      <c r="U74" s="292"/>
      <c r="V74" s="40"/>
      <c r="Y74" s="42"/>
      <c r="Z74" s="14"/>
    </row>
    <row r="75" spans="1:26" ht="12">
      <c r="A75" s="291"/>
      <c r="B75" s="297"/>
      <c r="C75" s="292"/>
      <c r="D75" s="292"/>
      <c r="E75" s="292"/>
      <c r="F75" s="292"/>
      <c r="G75" s="292"/>
      <c r="H75" s="292"/>
      <c r="I75" s="292"/>
      <c r="J75" s="291"/>
      <c r="K75" s="297"/>
      <c r="L75" s="293"/>
      <c r="M75" s="291"/>
      <c r="N75" s="293"/>
      <c r="O75" s="293"/>
      <c r="P75" s="293"/>
      <c r="Q75" s="298"/>
      <c r="R75" s="292"/>
      <c r="S75" s="286"/>
      <c r="T75" s="292"/>
      <c r="U75" s="292"/>
      <c r="V75" s="40"/>
      <c r="Y75" s="42"/>
      <c r="Z75" s="14"/>
    </row>
    <row r="76" spans="1:26" ht="12">
      <c r="A76" s="291"/>
      <c r="B76" s="297"/>
      <c r="C76" s="292"/>
      <c r="D76" s="292"/>
      <c r="E76" s="292"/>
      <c r="F76" s="292"/>
      <c r="G76" s="292"/>
      <c r="H76" s="292"/>
      <c r="I76" s="292"/>
      <c r="J76" s="291"/>
      <c r="K76" s="297"/>
      <c r="L76" s="293"/>
      <c r="M76" s="291"/>
      <c r="N76" s="293"/>
      <c r="O76" s="293"/>
      <c r="P76" s="293"/>
      <c r="Q76" s="298"/>
      <c r="R76" s="292"/>
      <c r="S76" s="292"/>
      <c r="T76" s="292"/>
      <c r="U76" s="292"/>
      <c r="V76" s="40"/>
      <c r="Y76" s="42"/>
      <c r="Z76" s="14"/>
    </row>
    <row r="77" spans="1:26" ht="12">
      <c r="A77" s="291"/>
      <c r="B77" s="297"/>
      <c r="C77" s="292"/>
      <c r="D77" s="292"/>
      <c r="E77" s="292"/>
      <c r="F77" s="292"/>
      <c r="G77" s="292"/>
      <c r="H77" s="292"/>
      <c r="I77" s="292"/>
      <c r="J77" s="291"/>
      <c r="K77" s="297"/>
      <c r="L77" s="293"/>
      <c r="M77" s="291"/>
      <c r="N77" s="293"/>
      <c r="O77" s="293"/>
      <c r="P77" s="293"/>
      <c r="Q77" s="298"/>
      <c r="R77" s="292"/>
      <c r="S77" s="292"/>
      <c r="T77" s="292"/>
      <c r="U77" s="292"/>
      <c r="V77" s="40"/>
      <c r="Y77" s="42"/>
      <c r="Z77" s="14"/>
    </row>
    <row r="78" spans="1:26" ht="12">
      <c r="A78" s="291"/>
      <c r="B78" s="297"/>
      <c r="C78" s="292"/>
      <c r="D78" s="292"/>
      <c r="E78" s="292"/>
      <c r="F78" s="292"/>
      <c r="G78" s="292"/>
      <c r="H78" s="292"/>
      <c r="I78" s="292"/>
      <c r="J78" s="291"/>
      <c r="K78" s="297"/>
      <c r="L78" s="293"/>
      <c r="M78" s="291"/>
      <c r="N78" s="293"/>
      <c r="O78" s="293"/>
      <c r="P78" s="293"/>
      <c r="Q78" s="298"/>
      <c r="R78" s="292"/>
      <c r="S78" s="286"/>
      <c r="T78" s="292"/>
      <c r="U78" s="292"/>
      <c r="V78" s="40"/>
      <c r="Y78" s="42"/>
      <c r="Z78" s="14"/>
    </row>
    <row r="79" spans="1:26" ht="12">
      <c r="A79" s="291"/>
      <c r="B79" s="297"/>
      <c r="C79" s="292"/>
      <c r="D79" s="292"/>
      <c r="E79" s="292"/>
      <c r="F79" s="292"/>
      <c r="G79" s="292"/>
      <c r="H79" s="292"/>
      <c r="I79" s="292"/>
      <c r="J79" s="291"/>
      <c r="K79" s="297"/>
      <c r="L79" s="293"/>
      <c r="M79" s="291"/>
      <c r="N79" s="293"/>
      <c r="O79" s="293"/>
      <c r="P79" s="293"/>
      <c r="Q79" s="298"/>
      <c r="R79" s="292"/>
      <c r="S79" s="292"/>
      <c r="T79" s="292"/>
      <c r="U79" s="292"/>
      <c r="V79" s="40"/>
      <c r="Y79" s="42"/>
      <c r="Z79" s="14"/>
    </row>
    <row r="80" spans="1:26" ht="12">
      <c r="A80" s="291"/>
      <c r="B80" s="297"/>
      <c r="C80" s="292"/>
      <c r="D80" s="292"/>
      <c r="E80" s="292"/>
      <c r="F80" s="292"/>
      <c r="G80" s="292"/>
      <c r="H80" s="292"/>
      <c r="I80" s="292"/>
      <c r="J80" s="291"/>
      <c r="K80" s="297"/>
      <c r="L80" s="293"/>
      <c r="M80" s="291"/>
      <c r="N80" s="293"/>
      <c r="O80" s="293"/>
      <c r="P80" s="293"/>
      <c r="Q80" s="298"/>
      <c r="R80" s="292"/>
      <c r="S80" s="292"/>
      <c r="T80" s="292"/>
      <c r="U80" s="292"/>
      <c r="V80" s="40"/>
      <c r="Y80" s="42"/>
      <c r="Z80" s="14"/>
    </row>
    <row r="81" spans="1:26" ht="12">
      <c r="A81" s="291"/>
      <c r="B81" s="297"/>
      <c r="C81" s="292"/>
      <c r="D81" s="292"/>
      <c r="E81" s="292"/>
      <c r="F81" s="292"/>
      <c r="G81" s="292"/>
      <c r="H81" s="292"/>
      <c r="I81" s="292"/>
      <c r="J81" s="291"/>
      <c r="K81" s="297"/>
      <c r="L81" s="293"/>
      <c r="M81" s="291"/>
      <c r="N81" s="293"/>
      <c r="O81" s="293"/>
      <c r="P81" s="293"/>
      <c r="Q81" s="298"/>
      <c r="R81" s="292"/>
      <c r="S81" s="286"/>
      <c r="T81" s="292"/>
      <c r="U81" s="292"/>
      <c r="V81" s="40"/>
      <c r="Y81" s="42"/>
      <c r="Z81" s="14"/>
    </row>
    <row r="82" spans="1:26" ht="12">
      <c r="A82" s="291"/>
      <c r="B82" s="297"/>
      <c r="C82" s="292"/>
      <c r="D82" s="292"/>
      <c r="E82" s="292"/>
      <c r="F82" s="292"/>
      <c r="G82" s="292"/>
      <c r="H82" s="292"/>
      <c r="I82" s="292"/>
      <c r="J82" s="291"/>
      <c r="K82" s="297"/>
      <c r="L82" s="292"/>
      <c r="M82" s="292"/>
      <c r="N82" s="292"/>
      <c r="O82" s="292"/>
      <c r="P82" s="292"/>
      <c r="Q82" s="298"/>
      <c r="R82" s="292"/>
      <c r="S82" s="286"/>
      <c r="T82" s="292"/>
      <c r="U82" s="292"/>
      <c r="V82" s="40"/>
      <c r="Y82" s="42"/>
      <c r="Z82" s="14"/>
    </row>
    <row r="83" spans="1:26" ht="12">
      <c r="A83" s="291"/>
      <c r="B83" s="297"/>
      <c r="C83" s="292"/>
      <c r="D83" s="292"/>
      <c r="E83" s="292"/>
      <c r="F83" s="292"/>
      <c r="G83" s="292"/>
      <c r="H83" s="292"/>
      <c r="I83" s="292"/>
      <c r="J83" s="291"/>
      <c r="K83" s="297"/>
      <c r="L83" s="292"/>
      <c r="M83" s="292"/>
      <c r="N83" s="292"/>
      <c r="O83" s="292"/>
      <c r="P83" s="292"/>
      <c r="Q83" s="298"/>
      <c r="R83" s="292"/>
      <c r="S83" s="292"/>
      <c r="T83" s="292"/>
      <c r="U83" s="292"/>
      <c r="V83" s="40"/>
      <c r="Y83" s="42"/>
      <c r="Z83" s="14"/>
    </row>
    <row r="84" spans="1:26" ht="12">
      <c r="A84" s="291"/>
      <c r="B84" s="297"/>
      <c r="C84" s="292"/>
      <c r="D84" s="292"/>
      <c r="E84" s="292"/>
      <c r="F84" s="292"/>
      <c r="G84" s="292"/>
      <c r="H84" s="292"/>
      <c r="I84" s="292"/>
      <c r="J84" s="291"/>
      <c r="K84" s="297"/>
      <c r="L84" s="292"/>
      <c r="M84" s="292"/>
      <c r="N84" s="292"/>
      <c r="O84" s="292"/>
      <c r="P84" s="292"/>
      <c r="Q84" s="298"/>
      <c r="R84" s="292"/>
      <c r="S84" s="292"/>
      <c r="T84" s="292"/>
      <c r="U84" s="292"/>
      <c r="V84" s="40"/>
      <c r="Y84" s="42"/>
      <c r="Z84" s="14"/>
    </row>
    <row r="85" spans="1:26" ht="12">
      <c r="A85" s="293"/>
      <c r="B85" s="297"/>
      <c r="C85" s="292"/>
      <c r="D85" s="292"/>
      <c r="E85" s="292"/>
      <c r="F85" s="292"/>
      <c r="G85" s="292"/>
      <c r="H85" s="292"/>
      <c r="I85" s="292"/>
      <c r="J85" s="291"/>
      <c r="K85" s="297"/>
      <c r="L85" s="292"/>
      <c r="M85" s="292"/>
      <c r="N85" s="292"/>
      <c r="O85" s="292"/>
      <c r="P85" s="292"/>
      <c r="Q85" s="298"/>
      <c r="R85" s="292"/>
      <c r="S85" s="286"/>
      <c r="T85" s="292"/>
      <c r="U85" s="292"/>
      <c r="V85" s="40"/>
      <c r="Y85" s="42"/>
      <c r="Z85" s="14"/>
    </row>
    <row r="86" spans="1:26" ht="12">
      <c r="A86" s="292"/>
      <c r="B86" s="292"/>
      <c r="C86" s="292"/>
      <c r="D86" s="292"/>
      <c r="E86" s="292"/>
      <c r="F86" s="292"/>
      <c r="G86" s="292"/>
      <c r="H86" s="292"/>
      <c r="I86" s="292"/>
      <c r="J86" s="291"/>
      <c r="K86" s="297"/>
      <c r="L86" s="292"/>
      <c r="M86" s="292"/>
      <c r="N86" s="292"/>
      <c r="O86" s="292"/>
      <c r="P86" s="292"/>
      <c r="Q86" s="298"/>
      <c r="R86" s="292"/>
      <c r="S86" s="292"/>
      <c r="T86" s="292"/>
      <c r="U86" s="292"/>
      <c r="V86" s="40"/>
      <c r="Y86" s="42"/>
      <c r="Z86" s="14"/>
    </row>
    <row r="87" spans="1:26" ht="12">
      <c r="A87" s="292"/>
      <c r="B87" s="292"/>
      <c r="C87" s="292"/>
      <c r="D87" s="292"/>
      <c r="E87" s="292"/>
      <c r="F87" s="292"/>
      <c r="G87" s="292"/>
      <c r="H87" s="292"/>
      <c r="I87" s="292"/>
      <c r="J87" s="291"/>
      <c r="K87" s="297"/>
      <c r="L87" s="292"/>
      <c r="M87" s="292"/>
      <c r="N87" s="292"/>
      <c r="O87" s="292"/>
      <c r="P87" s="292"/>
      <c r="Q87" s="298"/>
      <c r="R87" s="292"/>
      <c r="S87" s="292"/>
      <c r="T87" s="292"/>
      <c r="U87" s="292"/>
      <c r="V87" s="40"/>
      <c r="Y87" s="42"/>
      <c r="Z87" s="14"/>
    </row>
    <row r="88" spans="1:26" ht="12">
      <c r="A88" s="292"/>
      <c r="B88" s="292"/>
      <c r="C88" s="292"/>
      <c r="D88" s="292"/>
      <c r="E88" s="292"/>
      <c r="F88" s="292"/>
      <c r="G88" s="292"/>
      <c r="H88" s="292"/>
      <c r="I88" s="292"/>
      <c r="J88" s="291"/>
      <c r="K88" s="297"/>
      <c r="L88" s="292"/>
      <c r="M88" s="292"/>
      <c r="N88" s="292"/>
      <c r="O88" s="292"/>
      <c r="P88" s="292"/>
      <c r="Q88" s="298"/>
      <c r="R88" s="292"/>
      <c r="S88" s="286"/>
      <c r="T88" s="292"/>
      <c r="U88" s="292"/>
      <c r="V88" s="40"/>
      <c r="W88" s="27"/>
      <c r="X88" s="27"/>
      <c r="Y88" s="42"/>
      <c r="Z88" s="14"/>
    </row>
    <row r="89" spans="1:26" ht="12">
      <c r="A89" s="292"/>
      <c r="B89" s="292"/>
      <c r="C89" s="292"/>
      <c r="D89" s="292"/>
      <c r="E89" s="292"/>
      <c r="F89" s="292"/>
      <c r="G89" s="292"/>
      <c r="H89" s="292"/>
      <c r="I89" s="292"/>
      <c r="J89" s="291"/>
      <c r="K89" s="297"/>
      <c r="L89" s="292"/>
      <c r="M89" s="292"/>
      <c r="N89" s="292"/>
      <c r="O89" s="292"/>
      <c r="P89" s="292"/>
      <c r="Q89" s="298"/>
      <c r="R89" s="292"/>
      <c r="S89" s="292"/>
      <c r="T89" s="292"/>
      <c r="U89" s="292"/>
      <c r="V89" s="40"/>
      <c r="W89" s="27"/>
      <c r="X89" s="27"/>
      <c r="Y89" s="42"/>
      <c r="Z89" s="14"/>
    </row>
    <row r="90" spans="1:26" ht="12">
      <c r="A90" s="292"/>
      <c r="B90" s="292"/>
      <c r="C90" s="292"/>
      <c r="D90" s="292"/>
      <c r="E90" s="292"/>
      <c r="F90" s="292"/>
      <c r="G90" s="292"/>
      <c r="H90" s="292"/>
      <c r="I90" s="292"/>
      <c r="J90" s="291"/>
      <c r="K90" s="297"/>
      <c r="L90" s="292"/>
      <c r="M90" s="292"/>
      <c r="N90" s="292"/>
      <c r="O90" s="292"/>
      <c r="P90" s="292"/>
      <c r="Q90" s="298"/>
      <c r="R90" s="292"/>
      <c r="S90" s="292"/>
      <c r="T90" s="292"/>
      <c r="U90" s="292"/>
      <c r="V90" s="40"/>
      <c r="W90" s="27"/>
      <c r="X90" s="27"/>
      <c r="Y90" s="42"/>
      <c r="Z90" s="14"/>
    </row>
    <row r="91" spans="1:26" ht="12">
      <c r="A91" s="292"/>
      <c r="B91" s="292"/>
      <c r="C91" s="292"/>
      <c r="D91" s="292"/>
      <c r="E91" s="292"/>
      <c r="F91" s="292"/>
      <c r="G91" s="292"/>
      <c r="H91" s="292"/>
      <c r="I91" s="292"/>
      <c r="J91" s="291"/>
      <c r="K91" s="297"/>
      <c r="L91" s="292"/>
      <c r="M91" s="292"/>
      <c r="N91" s="292"/>
      <c r="O91" s="292"/>
      <c r="P91" s="292"/>
      <c r="Q91" s="298"/>
      <c r="R91" s="292"/>
      <c r="S91" s="286"/>
      <c r="T91" s="292"/>
      <c r="U91" s="292"/>
      <c r="V91" s="40"/>
      <c r="W91" s="27"/>
      <c r="X91" s="27"/>
      <c r="Y91" s="42"/>
      <c r="Z91" s="14"/>
    </row>
    <row r="92" spans="1:26" ht="12">
      <c r="A92" s="292"/>
      <c r="B92" s="292"/>
      <c r="C92" s="292"/>
      <c r="D92" s="292"/>
      <c r="E92" s="292"/>
      <c r="F92" s="292"/>
      <c r="G92" s="292"/>
      <c r="H92" s="292"/>
      <c r="I92" s="292"/>
      <c r="J92" s="291"/>
      <c r="K92" s="297"/>
      <c r="L92" s="292"/>
      <c r="M92" s="292"/>
      <c r="N92" s="292"/>
      <c r="O92" s="292"/>
      <c r="P92" s="292"/>
      <c r="Q92" s="298"/>
      <c r="R92" s="292"/>
      <c r="S92" s="292"/>
      <c r="T92" s="292"/>
      <c r="U92" s="292"/>
      <c r="V92" s="40"/>
      <c r="W92" s="27"/>
      <c r="X92" s="27"/>
      <c r="Y92" s="42"/>
      <c r="Z92" s="14"/>
    </row>
    <row r="93" spans="1:26" ht="12">
      <c r="A93" s="292"/>
      <c r="B93" s="292"/>
      <c r="C93" s="292"/>
      <c r="D93" s="292"/>
      <c r="E93" s="292"/>
      <c r="F93" s="292"/>
      <c r="G93" s="292"/>
      <c r="H93" s="292"/>
      <c r="I93" s="292"/>
      <c r="J93" s="291"/>
      <c r="K93" s="297"/>
      <c r="L93" s="292"/>
      <c r="M93" s="292"/>
      <c r="N93" s="292"/>
      <c r="O93" s="292"/>
      <c r="P93" s="292"/>
      <c r="Q93" s="298"/>
      <c r="R93" s="292"/>
      <c r="S93" s="292"/>
      <c r="T93" s="292"/>
      <c r="U93" s="292"/>
      <c r="V93" s="40"/>
      <c r="W93" s="27"/>
      <c r="X93" s="27"/>
      <c r="Y93" s="42"/>
      <c r="Z93" s="14"/>
    </row>
    <row r="94" spans="1:26" ht="12">
      <c r="A94" s="292"/>
      <c r="B94" s="292"/>
      <c r="C94" s="292"/>
      <c r="D94" s="292"/>
      <c r="E94" s="292"/>
      <c r="F94" s="292"/>
      <c r="G94" s="292"/>
      <c r="H94" s="292"/>
      <c r="I94" s="292"/>
      <c r="J94" s="291"/>
      <c r="K94" s="297"/>
      <c r="L94" s="292"/>
      <c r="M94" s="292"/>
      <c r="N94" s="292"/>
      <c r="O94" s="292"/>
      <c r="P94" s="292"/>
      <c r="Q94" s="298"/>
      <c r="R94" s="292"/>
      <c r="S94" s="286"/>
      <c r="T94" s="292"/>
      <c r="U94" s="292"/>
      <c r="V94" s="40"/>
      <c r="W94" s="27"/>
      <c r="X94" s="27"/>
      <c r="Y94" s="42"/>
      <c r="Z94" s="14"/>
    </row>
    <row r="95" spans="1:26" ht="12">
      <c r="A95" s="292"/>
      <c r="B95" s="292"/>
      <c r="C95" s="292"/>
      <c r="D95" s="292"/>
      <c r="E95" s="292"/>
      <c r="F95" s="292"/>
      <c r="G95" s="292"/>
      <c r="H95" s="292"/>
      <c r="I95" s="292"/>
      <c r="J95" s="291"/>
      <c r="K95" s="297"/>
      <c r="L95" s="292"/>
      <c r="M95" s="292"/>
      <c r="N95" s="292"/>
      <c r="O95" s="292"/>
      <c r="P95" s="292"/>
      <c r="Q95" s="298"/>
      <c r="R95" s="292"/>
      <c r="S95" s="292"/>
      <c r="T95" s="292"/>
      <c r="U95" s="292"/>
      <c r="V95" s="40"/>
      <c r="W95" s="27"/>
      <c r="X95" s="27"/>
      <c r="Y95" s="42"/>
      <c r="Z95" s="14"/>
    </row>
    <row r="96" spans="1:26" ht="12">
      <c r="A96" s="292"/>
      <c r="B96" s="292"/>
      <c r="C96" s="292"/>
      <c r="D96" s="292"/>
      <c r="E96" s="292"/>
      <c r="F96" s="292"/>
      <c r="G96" s="292"/>
      <c r="H96" s="292"/>
      <c r="I96" s="292"/>
      <c r="J96" s="291"/>
      <c r="K96" s="297"/>
      <c r="L96" s="292"/>
      <c r="M96" s="292"/>
      <c r="N96" s="292"/>
      <c r="O96" s="292"/>
      <c r="P96" s="292"/>
      <c r="Q96" s="298"/>
      <c r="R96" s="292"/>
      <c r="S96" s="286"/>
      <c r="T96" s="292"/>
      <c r="U96" s="292"/>
      <c r="V96" s="40"/>
      <c r="W96" s="27"/>
      <c r="X96" s="27"/>
      <c r="Y96" s="42"/>
      <c r="Z96" s="14"/>
    </row>
    <row r="97" spans="1:26" ht="12">
      <c r="A97" s="292"/>
      <c r="B97" s="292"/>
      <c r="C97" s="292"/>
      <c r="D97" s="292"/>
      <c r="E97" s="292"/>
      <c r="F97" s="292"/>
      <c r="G97" s="292"/>
      <c r="H97" s="292"/>
      <c r="I97" s="292"/>
      <c r="J97" s="291"/>
      <c r="K97" s="297"/>
      <c r="L97" s="292"/>
      <c r="M97" s="292"/>
      <c r="N97" s="292"/>
      <c r="O97" s="292"/>
      <c r="P97" s="292"/>
      <c r="Q97" s="298"/>
      <c r="R97" s="292"/>
      <c r="S97" s="292"/>
      <c r="T97" s="292"/>
      <c r="U97" s="292"/>
      <c r="V97" s="40"/>
      <c r="W97" s="27"/>
      <c r="X97" s="27"/>
      <c r="Y97" s="42"/>
      <c r="Z97" s="14"/>
    </row>
    <row r="98" spans="1:26" ht="12">
      <c r="A98" s="292"/>
      <c r="B98" s="292"/>
      <c r="C98" s="292"/>
      <c r="D98" s="292"/>
      <c r="E98" s="292"/>
      <c r="F98" s="292"/>
      <c r="G98" s="292"/>
      <c r="H98" s="292"/>
      <c r="I98" s="292"/>
      <c r="J98" s="291"/>
      <c r="K98" s="297"/>
      <c r="L98" s="292"/>
      <c r="M98" s="292"/>
      <c r="N98" s="292"/>
      <c r="O98" s="292"/>
      <c r="P98" s="292"/>
      <c r="Q98" s="298"/>
      <c r="R98" s="292"/>
      <c r="S98" s="292"/>
      <c r="T98" s="292"/>
      <c r="U98" s="292"/>
      <c r="V98" s="44"/>
      <c r="W98" s="27"/>
      <c r="X98" s="27"/>
      <c r="Y98" s="42"/>
      <c r="Z98" s="14"/>
    </row>
    <row r="99" spans="1:26" ht="12">
      <c r="A99" s="292"/>
      <c r="B99" s="292"/>
      <c r="C99" s="292"/>
      <c r="D99" s="292"/>
      <c r="E99" s="292"/>
      <c r="F99" s="292"/>
      <c r="G99" s="292"/>
      <c r="H99" s="292"/>
      <c r="I99" s="292"/>
      <c r="J99" s="291"/>
      <c r="K99" s="297"/>
      <c r="L99" s="292"/>
      <c r="M99" s="292"/>
      <c r="N99" s="292"/>
      <c r="O99" s="292"/>
      <c r="P99" s="292"/>
      <c r="Q99" s="298"/>
      <c r="R99" s="292"/>
      <c r="S99" s="292"/>
      <c r="T99" s="292"/>
      <c r="U99" s="292"/>
      <c r="V99" s="44"/>
      <c r="W99" s="45"/>
      <c r="X99" s="45"/>
      <c r="Y99" s="42"/>
      <c r="Z99" s="14"/>
    </row>
    <row r="100" spans="1:26" ht="12">
      <c r="A100" s="292"/>
      <c r="B100" s="292"/>
      <c r="C100" s="292"/>
      <c r="D100" s="292"/>
      <c r="E100" s="292"/>
      <c r="F100" s="292"/>
      <c r="G100" s="292"/>
      <c r="H100" s="292"/>
      <c r="I100" s="292"/>
      <c r="J100" s="291"/>
      <c r="K100" s="297"/>
      <c r="L100" s="292"/>
      <c r="M100" s="292"/>
      <c r="N100" s="292"/>
      <c r="O100" s="292"/>
      <c r="P100" s="292"/>
      <c r="Q100" s="298"/>
      <c r="R100" s="292"/>
      <c r="S100" s="292"/>
      <c r="T100" s="292"/>
      <c r="U100" s="292"/>
      <c r="V100" s="44"/>
      <c r="W100" s="45"/>
      <c r="X100" s="45"/>
      <c r="Y100" s="42"/>
      <c r="Z100" s="14"/>
    </row>
    <row r="101" spans="1:26" ht="12">
      <c r="A101" s="291"/>
      <c r="B101" s="291"/>
      <c r="C101" s="292"/>
      <c r="D101" s="292"/>
      <c r="E101" s="292"/>
      <c r="F101" s="292"/>
      <c r="G101" s="292"/>
      <c r="H101" s="292"/>
      <c r="I101" s="292"/>
      <c r="J101" s="291"/>
      <c r="K101" s="297"/>
      <c r="L101" s="292"/>
      <c r="M101" s="292"/>
      <c r="N101" s="292"/>
      <c r="O101" s="292"/>
      <c r="P101" s="292"/>
      <c r="Q101" s="298"/>
      <c r="R101" s="292"/>
      <c r="S101" s="292"/>
      <c r="T101" s="292"/>
      <c r="U101" s="292"/>
      <c r="V101" s="44"/>
      <c r="W101" s="45"/>
      <c r="X101" s="45"/>
      <c r="Y101" s="42"/>
      <c r="Z101" s="14"/>
    </row>
    <row r="102" spans="1:26" ht="12">
      <c r="A102" s="291"/>
      <c r="B102" s="291"/>
      <c r="C102" s="292"/>
      <c r="D102" s="292"/>
      <c r="E102" s="292"/>
      <c r="F102" s="292"/>
      <c r="G102" s="292"/>
      <c r="H102" s="292"/>
      <c r="I102" s="292"/>
      <c r="J102" s="291"/>
      <c r="K102" s="297"/>
      <c r="L102" s="292"/>
      <c r="M102" s="292"/>
      <c r="N102" s="292"/>
      <c r="O102" s="292"/>
      <c r="P102" s="292"/>
      <c r="Q102" s="298"/>
      <c r="R102" s="292"/>
      <c r="S102" s="292"/>
      <c r="T102" s="292"/>
      <c r="U102" s="292"/>
      <c r="V102" s="44"/>
      <c r="W102" s="45"/>
      <c r="X102" s="45"/>
      <c r="Y102" s="42"/>
      <c r="Z102" s="14"/>
    </row>
    <row r="103" spans="1:26" ht="12">
      <c r="A103" s="291"/>
      <c r="B103" s="291"/>
      <c r="C103" s="292"/>
      <c r="D103" s="292"/>
      <c r="E103" s="292"/>
      <c r="F103" s="292"/>
      <c r="G103" s="292"/>
      <c r="H103" s="292"/>
      <c r="I103" s="292"/>
      <c r="J103" s="291"/>
      <c r="K103" s="297"/>
      <c r="L103" s="292"/>
      <c r="M103" s="292"/>
      <c r="N103" s="292"/>
      <c r="O103" s="292"/>
      <c r="P103" s="292"/>
      <c r="Q103" s="298"/>
      <c r="R103" s="292"/>
      <c r="S103" s="292"/>
      <c r="T103" s="292"/>
      <c r="U103" s="292"/>
      <c r="V103" s="44"/>
      <c r="W103" s="45"/>
      <c r="X103" s="45"/>
      <c r="Y103" s="42"/>
      <c r="Z103" s="14"/>
    </row>
    <row r="104" spans="1:26" ht="12">
      <c r="A104" s="291"/>
      <c r="B104" s="291"/>
      <c r="C104" s="292"/>
      <c r="D104" s="292"/>
      <c r="E104" s="292"/>
      <c r="F104" s="292"/>
      <c r="G104" s="292"/>
      <c r="H104" s="292"/>
      <c r="I104" s="292"/>
      <c r="J104" s="291"/>
      <c r="K104" s="297"/>
      <c r="L104" s="292"/>
      <c r="M104" s="292"/>
      <c r="N104" s="292"/>
      <c r="O104" s="292"/>
      <c r="P104" s="292"/>
      <c r="Q104" s="298"/>
      <c r="R104" s="292"/>
      <c r="S104" s="292"/>
      <c r="T104" s="292"/>
      <c r="U104" s="292"/>
      <c r="V104" s="44"/>
      <c r="W104" s="45"/>
      <c r="X104" s="45"/>
      <c r="Y104" s="42"/>
      <c r="Z104" s="14"/>
    </row>
    <row r="105" spans="1:26" ht="12">
      <c r="A105" s="291"/>
      <c r="B105" s="291"/>
      <c r="C105" s="292"/>
      <c r="D105" s="292"/>
      <c r="E105" s="292"/>
      <c r="F105" s="292"/>
      <c r="G105" s="292"/>
      <c r="H105" s="292"/>
      <c r="I105" s="292"/>
      <c r="J105" s="291"/>
      <c r="K105" s="297"/>
      <c r="L105" s="292"/>
      <c r="M105" s="292"/>
      <c r="N105" s="292"/>
      <c r="O105" s="292"/>
      <c r="P105" s="292"/>
      <c r="Q105" s="298"/>
      <c r="R105" s="292"/>
      <c r="S105" s="292"/>
      <c r="T105" s="292"/>
      <c r="U105" s="292"/>
      <c r="V105" s="44"/>
      <c r="W105" s="45"/>
      <c r="X105" s="45"/>
      <c r="Y105" s="42"/>
      <c r="Z105" s="14"/>
    </row>
    <row r="106" spans="1:26" ht="12">
      <c r="A106" s="291"/>
      <c r="B106" s="291"/>
      <c r="C106" s="292"/>
      <c r="D106" s="292"/>
      <c r="E106" s="292"/>
      <c r="F106" s="292"/>
      <c r="G106" s="292"/>
      <c r="H106" s="292"/>
      <c r="I106" s="292"/>
      <c r="J106" s="291"/>
      <c r="K106" s="297"/>
      <c r="L106" s="292"/>
      <c r="M106" s="292"/>
      <c r="N106" s="292"/>
      <c r="O106" s="292"/>
      <c r="P106" s="292"/>
      <c r="Q106" s="298"/>
      <c r="R106" s="292"/>
      <c r="S106" s="292"/>
      <c r="T106" s="292"/>
      <c r="U106" s="292"/>
      <c r="V106" s="44"/>
      <c r="W106" s="45"/>
      <c r="X106" s="45"/>
      <c r="Y106" s="42"/>
      <c r="Z106" s="14"/>
    </row>
    <row r="107" spans="1:26" ht="12">
      <c r="A107" s="291"/>
      <c r="B107" s="291"/>
      <c r="C107" s="292"/>
      <c r="D107" s="292"/>
      <c r="E107" s="292"/>
      <c r="F107" s="292"/>
      <c r="G107" s="292"/>
      <c r="H107" s="292"/>
      <c r="I107" s="292"/>
      <c r="J107" s="291"/>
      <c r="K107" s="297"/>
      <c r="L107" s="292"/>
      <c r="M107" s="292"/>
      <c r="N107" s="292"/>
      <c r="O107" s="292"/>
      <c r="P107" s="292"/>
      <c r="Q107" s="298"/>
      <c r="R107" s="292"/>
      <c r="S107" s="292"/>
      <c r="T107" s="292"/>
      <c r="U107" s="292"/>
      <c r="V107" s="44"/>
      <c r="W107" s="45"/>
      <c r="X107" s="45"/>
      <c r="Y107" s="42"/>
      <c r="Z107" s="14"/>
    </row>
    <row r="108" spans="1:26" ht="12">
      <c r="A108" s="291"/>
      <c r="B108" s="291"/>
      <c r="C108" s="292"/>
      <c r="D108" s="292"/>
      <c r="E108" s="292"/>
      <c r="F108" s="292"/>
      <c r="G108" s="292"/>
      <c r="H108" s="292"/>
      <c r="I108" s="292"/>
      <c r="J108" s="291"/>
      <c r="K108" s="297"/>
      <c r="L108" s="292"/>
      <c r="M108" s="292"/>
      <c r="N108" s="292"/>
      <c r="O108" s="292"/>
      <c r="P108" s="292"/>
      <c r="Q108" s="298"/>
      <c r="R108" s="292"/>
      <c r="S108" s="292"/>
      <c r="T108" s="292"/>
      <c r="U108" s="292"/>
      <c r="V108" s="44"/>
      <c r="W108" s="45"/>
      <c r="X108" s="45"/>
      <c r="Y108" s="42"/>
      <c r="Z108" s="14"/>
    </row>
    <row r="109" spans="1:26" ht="12">
      <c r="A109" s="291"/>
      <c r="B109" s="291"/>
      <c r="C109" s="292"/>
      <c r="D109" s="292"/>
      <c r="E109" s="292"/>
      <c r="F109" s="292"/>
      <c r="G109" s="292"/>
      <c r="H109" s="292"/>
      <c r="I109" s="292"/>
      <c r="J109" s="291"/>
      <c r="K109" s="297"/>
      <c r="L109" s="292"/>
      <c r="M109" s="292"/>
      <c r="N109" s="292"/>
      <c r="O109" s="292"/>
      <c r="P109" s="292"/>
      <c r="Q109" s="298"/>
      <c r="R109" s="292"/>
      <c r="S109" s="292"/>
      <c r="T109" s="292"/>
      <c r="U109" s="292"/>
      <c r="V109" s="44"/>
      <c r="W109" s="45"/>
      <c r="X109" s="45"/>
      <c r="Y109" s="42"/>
      <c r="Z109" s="14"/>
    </row>
    <row r="110" spans="1:26" ht="12">
      <c r="A110" s="291"/>
      <c r="B110" s="291"/>
      <c r="C110" s="292"/>
      <c r="D110" s="292"/>
      <c r="E110" s="292"/>
      <c r="F110" s="292"/>
      <c r="G110" s="292"/>
      <c r="H110" s="292"/>
      <c r="I110" s="292"/>
      <c r="J110" s="291"/>
      <c r="K110" s="297"/>
      <c r="L110" s="292"/>
      <c r="M110" s="292"/>
      <c r="N110" s="292"/>
      <c r="O110" s="292"/>
      <c r="P110" s="292"/>
      <c r="Q110" s="298"/>
      <c r="R110" s="292"/>
      <c r="S110" s="292"/>
      <c r="T110" s="292"/>
      <c r="U110" s="292"/>
      <c r="V110" s="44"/>
      <c r="W110" s="45"/>
      <c r="X110" s="45"/>
      <c r="Y110" s="42"/>
      <c r="Z110" s="14"/>
    </row>
    <row r="111" spans="1:26" ht="12">
      <c r="A111" s="291"/>
      <c r="B111" s="291"/>
      <c r="C111" s="292"/>
      <c r="D111" s="292"/>
      <c r="E111" s="292"/>
      <c r="F111" s="292"/>
      <c r="G111" s="292"/>
      <c r="H111" s="292"/>
      <c r="I111" s="292"/>
      <c r="J111" s="291"/>
      <c r="K111" s="297"/>
      <c r="L111" s="292"/>
      <c r="M111" s="292"/>
      <c r="N111" s="292"/>
      <c r="O111" s="292"/>
      <c r="P111" s="292"/>
      <c r="Q111" s="298"/>
      <c r="R111" s="292"/>
      <c r="S111" s="292"/>
      <c r="T111" s="292"/>
      <c r="U111" s="292"/>
      <c r="V111" s="44"/>
      <c r="W111" s="45"/>
      <c r="X111" s="45"/>
      <c r="Y111" s="42"/>
      <c r="Z111" s="14"/>
    </row>
    <row r="112" spans="1:26" ht="12">
      <c r="A112" s="291"/>
      <c r="B112" s="291"/>
      <c r="C112" s="292"/>
      <c r="D112" s="292"/>
      <c r="E112" s="292"/>
      <c r="F112" s="292"/>
      <c r="G112" s="292"/>
      <c r="H112" s="292"/>
      <c r="I112" s="292"/>
      <c r="J112" s="291"/>
      <c r="K112" s="297"/>
      <c r="L112" s="292"/>
      <c r="M112" s="292"/>
      <c r="N112" s="292"/>
      <c r="O112" s="292"/>
      <c r="P112" s="292"/>
      <c r="Q112" s="298"/>
      <c r="R112" s="292"/>
      <c r="S112" s="292"/>
      <c r="T112" s="292"/>
      <c r="U112" s="292"/>
      <c r="V112" s="44"/>
      <c r="W112" s="45"/>
      <c r="X112" s="45"/>
      <c r="Y112" s="42"/>
      <c r="Z112" s="14"/>
    </row>
    <row r="113" spans="1:26" ht="12">
      <c r="A113" s="291"/>
      <c r="B113" s="291"/>
      <c r="C113" s="292"/>
      <c r="D113" s="292"/>
      <c r="E113" s="292"/>
      <c r="F113" s="292"/>
      <c r="G113" s="292"/>
      <c r="H113" s="292"/>
      <c r="I113" s="292"/>
      <c r="J113" s="291"/>
      <c r="K113" s="299"/>
      <c r="L113" s="292"/>
      <c r="M113" s="292"/>
      <c r="N113" s="292"/>
      <c r="O113" s="292"/>
      <c r="P113" s="292"/>
      <c r="Q113" s="298"/>
      <c r="R113" s="292"/>
      <c r="S113" s="292"/>
      <c r="T113" s="292"/>
      <c r="U113" s="292"/>
      <c r="V113" s="44"/>
      <c r="W113" s="45"/>
      <c r="X113" s="45"/>
      <c r="Y113" s="42"/>
      <c r="Z113" s="14"/>
    </row>
    <row r="114" spans="1:26" ht="12">
      <c r="A114" s="291"/>
      <c r="B114" s="291"/>
      <c r="C114" s="292"/>
      <c r="D114" s="292"/>
      <c r="E114" s="292"/>
      <c r="F114" s="292"/>
      <c r="G114" s="292"/>
      <c r="H114" s="292"/>
      <c r="I114" s="292"/>
      <c r="J114" s="291"/>
      <c r="K114" s="299"/>
      <c r="L114" s="292"/>
      <c r="M114" s="292"/>
      <c r="N114" s="292"/>
      <c r="O114" s="292"/>
      <c r="P114" s="292"/>
      <c r="Q114" s="298"/>
      <c r="R114" s="292"/>
      <c r="S114" s="292"/>
      <c r="T114" s="292"/>
      <c r="U114" s="292"/>
      <c r="V114" s="40"/>
      <c r="W114" s="46"/>
      <c r="X114" s="46"/>
      <c r="Y114" s="42"/>
      <c r="Z114" s="14"/>
    </row>
    <row r="115" spans="1:26" ht="12">
      <c r="A115" s="291"/>
      <c r="B115" s="291"/>
      <c r="C115" s="292"/>
      <c r="D115" s="292"/>
      <c r="E115" s="292"/>
      <c r="F115" s="292"/>
      <c r="G115" s="292"/>
      <c r="H115" s="292"/>
      <c r="I115" s="292"/>
      <c r="J115" s="291"/>
      <c r="K115" s="299"/>
      <c r="L115" s="292"/>
      <c r="M115" s="292"/>
      <c r="N115" s="292"/>
      <c r="O115" s="292"/>
      <c r="P115" s="292"/>
      <c r="Q115" s="298"/>
      <c r="R115" s="292"/>
      <c r="S115" s="292"/>
      <c r="T115" s="292"/>
      <c r="U115" s="292"/>
      <c r="V115" s="40"/>
      <c r="W115" s="46"/>
      <c r="X115" s="46"/>
      <c r="Y115" s="42"/>
      <c r="Z115" s="14"/>
    </row>
    <row r="116" spans="1:26" ht="12">
      <c r="A116" s="291"/>
      <c r="B116" s="291"/>
      <c r="C116" s="292"/>
      <c r="D116" s="292"/>
      <c r="E116" s="292"/>
      <c r="F116" s="292"/>
      <c r="G116" s="292"/>
      <c r="H116" s="292"/>
      <c r="I116" s="292"/>
      <c r="J116" s="291"/>
      <c r="K116" s="299"/>
      <c r="L116" s="292"/>
      <c r="M116" s="292"/>
      <c r="N116" s="292"/>
      <c r="O116" s="292"/>
      <c r="P116" s="292"/>
      <c r="Q116" s="298"/>
      <c r="R116" s="292"/>
      <c r="S116" s="292"/>
      <c r="T116" s="292"/>
      <c r="U116" s="292"/>
      <c r="V116" s="40"/>
      <c r="W116" s="46"/>
      <c r="X116" s="46"/>
      <c r="Y116" s="42"/>
      <c r="Z116" s="14"/>
    </row>
    <row r="117" spans="1:26" ht="12">
      <c r="A117" s="292"/>
      <c r="B117" s="292"/>
      <c r="C117" s="292"/>
      <c r="D117" s="292"/>
      <c r="E117" s="292"/>
      <c r="F117" s="292"/>
      <c r="G117" s="292"/>
      <c r="H117" s="292"/>
      <c r="I117" s="292"/>
      <c r="J117" s="291"/>
      <c r="K117" s="299"/>
      <c r="L117" s="292"/>
      <c r="M117" s="292"/>
      <c r="N117" s="292"/>
      <c r="O117" s="292"/>
      <c r="P117" s="292"/>
      <c r="Q117" s="298"/>
      <c r="R117" s="292"/>
      <c r="S117" s="292"/>
      <c r="T117" s="292"/>
      <c r="U117" s="292"/>
      <c r="V117" s="40"/>
      <c r="W117" s="46"/>
      <c r="X117" s="46"/>
      <c r="Y117" s="42"/>
      <c r="Z117" s="14"/>
    </row>
    <row r="118" spans="1:26" ht="12">
      <c r="A118" s="292"/>
      <c r="B118" s="292"/>
      <c r="C118" s="292"/>
      <c r="D118" s="293"/>
      <c r="E118" s="293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40"/>
      <c r="W118" s="46"/>
      <c r="X118" s="46"/>
      <c r="Y118" s="42"/>
      <c r="Z118" s="14"/>
    </row>
    <row r="119" spans="1:26" ht="12">
      <c r="A119" s="292"/>
      <c r="B119" s="292"/>
      <c r="C119" s="292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40"/>
      <c r="W119" s="46"/>
      <c r="X119" s="46"/>
      <c r="Y119" s="42"/>
      <c r="Z119" s="14"/>
    </row>
    <row r="120" spans="1:26" ht="12">
      <c r="A120" s="292"/>
      <c r="B120" s="292"/>
      <c r="C120" s="292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40"/>
      <c r="W120" s="46"/>
      <c r="X120" s="46"/>
      <c r="Y120" s="42"/>
      <c r="Z120" s="14"/>
    </row>
    <row r="121" spans="4:26" ht="12"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V121" s="40"/>
      <c r="W121" s="46"/>
      <c r="X121" s="46"/>
      <c r="Y121" s="42"/>
      <c r="Z121" s="14"/>
    </row>
    <row r="122" spans="4:26" ht="12"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V122" s="40"/>
      <c r="W122" s="46"/>
      <c r="X122" s="46"/>
      <c r="Y122" s="42"/>
      <c r="Z122" s="14"/>
    </row>
    <row r="123" spans="4:26" ht="12"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V123" s="40"/>
      <c r="W123" s="46"/>
      <c r="X123" s="46"/>
      <c r="Y123" s="42"/>
      <c r="Z123" s="14"/>
    </row>
    <row r="124" spans="4:26" ht="12"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V124" s="40"/>
      <c r="W124" s="46"/>
      <c r="X124" s="46"/>
      <c r="Y124" s="42"/>
      <c r="Z124" s="14"/>
    </row>
    <row r="125" spans="4:26" ht="12"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V125" s="40"/>
      <c r="W125" s="46"/>
      <c r="X125" s="46"/>
      <c r="Y125" s="42"/>
      <c r="Z125" s="14"/>
    </row>
    <row r="126" spans="4:26" ht="12">
      <c r="D126" s="292"/>
      <c r="E126" s="292"/>
      <c r="F126" s="286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V126" s="40"/>
      <c r="W126" s="46"/>
      <c r="X126" s="46"/>
      <c r="Y126" s="42"/>
      <c r="Z126" s="14"/>
    </row>
    <row r="127" spans="4:26" ht="12"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V127" s="40"/>
      <c r="W127" s="46"/>
      <c r="X127" s="46"/>
      <c r="Y127" s="42"/>
      <c r="Z127" s="14"/>
    </row>
    <row r="128" spans="4:26" ht="12"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V128" s="40"/>
      <c r="W128" s="46"/>
      <c r="X128" s="46"/>
      <c r="Y128" s="42"/>
      <c r="Z128" s="14"/>
    </row>
    <row r="129" spans="4:26" ht="12"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V129" s="40"/>
      <c r="W129" s="46"/>
      <c r="X129" s="46"/>
      <c r="Y129" s="42"/>
      <c r="Z129" s="14"/>
    </row>
    <row r="130" spans="4:26" ht="12"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V130" s="44"/>
      <c r="W130" s="45"/>
      <c r="X130" s="45"/>
      <c r="Y130" s="42"/>
      <c r="Z130" s="14"/>
    </row>
    <row r="131" spans="4:26" ht="12"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V131" s="44"/>
      <c r="W131" s="45"/>
      <c r="X131" s="45"/>
      <c r="Y131" s="42"/>
      <c r="Z131" s="14"/>
    </row>
    <row r="132" spans="4:26" ht="12"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V132" s="44"/>
      <c r="W132" s="45"/>
      <c r="X132" s="45"/>
      <c r="Y132" s="42"/>
      <c r="Z132" s="14"/>
    </row>
    <row r="133" spans="4:26" ht="12"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V133" s="44"/>
      <c r="W133" s="45"/>
      <c r="X133" s="45"/>
      <c r="Y133" s="42"/>
      <c r="Z133" s="14"/>
    </row>
    <row r="134" spans="4:17" ht="12"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</row>
    <row r="135" spans="4:17" ht="12"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</row>
  </sheetData>
  <sheetProtection/>
  <mergeCells count="8">
    <mergeCell ref="D56:J58"/>
    <mergeCell ref="L56:Q58"/>
    <mergeCell ref="A3:B3"/>
    <mergeCell ref="S3:T3"/>
    <mergeCell ref="V3:W3"/>
    <mergeCell ref="D4:Q4"/>
    <mergeCell ref="M53:N53"/>
    <mergeCell ref="P53:Q53"/>
  </mergeCells>
  <printOptions/>
  <pageMargins left="0.6692913385826772" right="0.31496062992125984" top="0.4330708661417323" bottom="0.31496062992125984" header="0.5118110236220472" footer="0.31496062992125984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5" zoomScaleNormal="85" zoomScalePageLayoutView="0" workbookViewId="0" topLeftCell="A1">
      <selection activeCell="G885" sqref="G885"/>
    </sheetView>
  </sheetViews>
  <sheetFormatPr defaultColWidth="9.140625" defaultRowHeight="15" customHeight="1"/>
  <cols>
    <col min="1" max="1" width="34.7109375" style="130" bestFit="1" customWidth="1"/>
    <col min="2" max="2" width="31.00390625" style="131" bestFit="1" customWidth="1"/>
    <col min="3" max="3" width="12.7109375" style="131" customWidth="1"/>
    <col min="4" max="4" width="12.7109375" style="132" customWidth="1"/>
    <col min="5" max="5" width="12.7109375" style="131" customWidth="1"/>
    <col min="6" max="6" width="31.7109375" style="133" bestFit="1" customWidth="1"/>
    <col min="7" max="9" width="12.7109375" style="131" customWidth="1"/>
    <col min="10" max="11" width="12.7109375" style="130" customWidth="1"/>
    <col min="12" max="12" width="12.7109375" style="135" customWidth="1"/>
    <col min="13" max="17" width="12.7109375" style="130" customWidth="1"/>
    <col min="18" max="16384" width="9.140625" style="130" customWidth="1"/>
  </cols>
  <sheetData>
    <row r="1" spans="1:15" s="128" customFormat="1" ht="24.75">
      <c r="A1" s="124"/>
      <c r="B1" s="125" t="s">
        <v>28</v>
      </c>
      <c r="C1" s="125" t="s">
        <v>29</v>
      </c>
      <c r="D1" s="126" t="s">
        <v>30</v>
      </c>
      <c r="E1" s="127"/>
      <c r="F1" s="125" t="s">
        <v>32</v>
      </c>
      <c r="G1" s="127"/>
      <c r="H1" s="125" t="s">
        <v>58</v>
      </c>
      <c r="I1" s="125"/>
      <c r="K1" s="125" t="s">
        <v>65</v>
      </c>
      <c r="L1" s="129"/>
      <c r="N1" s="181" t="s">
        <v>201</v>
      </c>
      <c r="O1" s="128">
        <v>1.03</v>
      </c>
    </row>
    <row r="2" spans="1:12" ht="15" customHeight="1">
      <c r="A2" s="130" t="s">
        <v>182</v>
      </c>
      <c r="B2" s="131" t="s">
        <v>22</v>
      </c>
      <c r="C2" s="131">
        <v>26</v>
      </c>
      <c r="D2" s="132">
        <f>E2*$O$1</f>
        <v>18.241300000000003</v>
      </c>
      <c r="E2" s="131">
        <v>17.71</v>
      </c>
      <c r="F2" s="133" t="s">
        <v>171</v>
      </c>
      <c r="H2" s="134" t="s">
        <v>59</v>
      </c>
      <c r="I2" s="131">
        <f>7/5/4</f>
        <v>0.35</v>
      </c>
      <c r="K2" s="130" t="s">
        <v>64</v>
      </c>
      <c r="L2" s="135">
        <v>1</v>
      </c>
    </row>
    <row r="3" spans="1:12" ht="15" customHeight="1">
      <c r="A3" s="130" t="s">
        <v>183</v>
      </c>
      <c r="B3" s="164" t="s">
        <v>197</v>
      </c>
      <c r="D3" s="132">
        <v>80</v>
      </c>
      <c r="E3" s="131">
        <v>60</v>
      </c>
      <c r="F3" s="133" t="s">
        <v>170</v>
      </c>
      <c r="H3" s="133" t="s">
        <v>67</v>
      </c>
      <c r="I3" s="131">
        <f>7/5/6</f>
        <v>0.2333333333333333</v>
      </c>
      <c r="K3" s="130" t="s">
        <v>63</v>
      </c>
      <c r="L3" s="135">
        <f>1/60</f>
        <v>0.016666666666666666</v>
      </c>
    </row>
    <row r="4" spans="1:12" ht="15" customHeight="1">
      <c r="A4" s="130" t="s">
        <v>187</v>
      </c>
      <c r="B4" s="131" t="s">
        <v>188</v>
      </c>
      <c r="C4" s="131">
        <v>29</v>
      </c>
      <c r="D4" s="132">
        <f>E4*$O$1</f>
        <v>19.982</v>
      </c>
      <c r="E4" s="131">
        <v>19.4</v>
      </c>
      <c r="F4" s="134" t="s">
        <v>163</v>
      </c>
      <c r="H4" s="134" t="s">
        <v>68</v>
      </c>
      <c r="I4" s="131">
        <v>7</v>
      </c>
      <c r="L4" s="136"/>
    </row>
    <row r="5" spans="1:9" ht="15" customHeight="1">
      <c r="A5" s="130" t="s">
        <v>186</v>
      </c>
      <c r="D5" s="163">
        <v>0</v>
      </c>
      <c r="E5" s="131">
        <v>0</v>
      </c>
      <c r="F5" s="134" t="s">
        <v>164</v>
      </c>
      <c r="H5" s="134" t="s">
        <v>69</v>
      </c>
      <c r="I5" s="131">
        <f>7/5/2</f>
        <v>0.7</v>
      </c>
    </row>
    <row r="6" spans="1:9" ht="15" customHeight="1">
      <c r="A6" s="130" t="s">
        <v>27</v>
      </c>
      <c r="B6" s="131">
        <v>7</v>
      </c>
      <c r="C6" s="131">
        <v>28</v>
      </c>
      <c r="D6" s="132">
        <f aca="true" t="shared" si="0" ref="D6:D13">E6*$O$1</f>
        <v>19.3125</v>
      </c>
      <c r="E6" s="131">
        <v>18.75</v>
      </c>
      <c r="F6" s="134" t="s">
        <v>165</v>
      </c>
      <c r="H6" s="134" t="s">
        <v>70</v>
      </c>
      <c r="I6" s="131">
        <f>7/5/(365/12/7)</f>
        <v>0.32219178082191774</v>
      </c>
    </row>
    <row r="7" spans="1:8" ht="15" customHeight="1">
      <c r="A7" s="130" t="s">
        <v>157</v>
      </c>
      <c r="B7" s="131">
        <v>6</v>
      </c>
      <c r="C7" s="131">
        <v>24</v>
      </c>
      <c r="D7" s="132">
        <f t="shared" si="0"/>
        <v>17.2731</v>
      </c>
      <c r="E7" s="131">
        <v>16.77</v>
      </c>
      <c r="F7" s="134" t="s">
        <v>168</v>
      </c>
      <c r="H7" s="134" t="s">
        <v>189</v>
      </c>
    </row>
    <row r="8" spans="1:9" ht="15" customHeight="1">
      <c r="A8" s="130" t="s">
        <v>177</v>
      </c>
      <c r="B8" s="131">
        <v>6</v>
      </c>
      <c r="C8" s="131">
        <v>24</v>
      </c>
      <c r="D8" s="132">
        <f t="shared" si="0"/>
        <v>17.2731</v>
      </c>
      <c r="E8" s="131">
        <v>16.77</v>
      </c>
      <c r="F8" s="133" t="s">
        <v>173</v>
      </c>
      <c r="H8" s="134" t="s">
        <v>71</v>
      </c>
      <c r="I8" s="131">
        <f>7/5</f>
        <v>1.4</v>
      </c>
    </row>
    <row r="9" spans="1:8" ht="15" customHeight="1">
      <c r="A9" s="130" t="s">
        <v>31</v>
      </c>
      <c r="B9" s="131">
        <v>6</v>
      </c>
      <c r="C9" s="131">
        <v>24</v>
      </c>
      <c r="D9" s="132">
        <f t="shared" si="0"/>
        <v>17.2731</v>
      </c>
      <c r="E9" s="131">
        <v>16.77</v>
      </c>
      <c r="F9" s="133" t="s">
        <v>174</v>
      </c>
      <c r="H9" s="134"/>
    </row>
    <row r="10" spans="1:6" ht="15" customHeight="1">
      <c r="A10" s="130" t="s">
        <v>160</v>
      </c>
      <c r="B10" s="131" t="s">
        <v>23</v>
      </c>
      <c r="D10" s="132">
        <f t="shared" si="0"/>
        <v>37.914300000000004</v>
      </c>
      <c r="E10" s="131">
        <v>36.81</v>
      </c>
      <c r="F10" s="133" t="s">
        <v>167</v>
      </c>
    </row>
    <row r="11" spans="1:6" ht="15" customHeight="1">
      <c r="A11" s="130" t="s">
        <v>176</v>
      </c>
      <c r="B11" s="131" t="s">
        <v>23</v>
      </c>
      <c r="C11" s="131" t="s">
        <v>21</v>
      </c>
      <c r="D11" s="132">
        <f t="shared" si="0"/>
        <v>45.32</v>
      </c>
      <c r="E11" s="131">
        <v>44</v>
      </c>
      <c r="F11" s="133" t="s">
        <v>60</v>
      </c>
    </row>
    <row r="12" spans="1:6" ht="15" customHeight="1">
      <c r="A12" s="130" t="s">
        <v>184</v>
      </c>
      <c r="B12" s="131" t="s">
        <v>24</v>
      </c>
      <c r="C12" s="131">
        <v>19</v>
      </c>
      <c r="D12" s="132">
        <f t="shared" si="0"/>
        <v>15.089500000000001</v>
      </c>
      <c r="E12" s="131">
        <v>14.65</v>
      </c>
      <c r="F12" s="133" t="s">
        <v>172</v>
      </c>
    </row>
    <row r="13" spans="1:6" ht="15" customHeight="1">
      <c r="A13" s="130" t="s">
        <v>159</v>
      </c>
      <c r="B13" s="131" t="s">
        <v>23</v>
      </c>
      <c r="C13" s="131" t="s">
        <v>21</v>
      </c>
      <c r="D13" s="132">
        <f t="shared" si="0"/>
        <v>32.8467</v>
      </c>
      <c r="E13" s="131">
        <v>31.89</v>
      </c>
      <c r="F13" s="133" t="s">
        <v>175</v>
      </c>
    </row>
    <row r="14" spans="1:6" ht="15" customHeight="1">
      <c r="A14" s="130" t="s">
        <v>158</v>
      </c>
      <c r="B14" s="147" t="s">
        <v>192</v>
      </c>
      <c r="D14" s="132">
        <v>50</v>
      </c>
      <c r="E14" s="131">
        <v>50</v>
      </c>
      <c r="F14" s="133" t="s">
        <v>2</v>
      </c>
    </row>
    <row r="15" spans="1:6" ht="15" customHeight="1">
      <c r="A15" s="130" t="s">
        <v>185</v>
      </c>
      <c r="D15" s="132">
        <v>0</v>
      </c>
      <c r="F15" s="134" t="s">
        <v>161</v>
      </c>
    </row>
    <row r="16" ht="15" customHeight="1">
      <c r="F16" s="134" t="s">
        <v>162</v>
      </c>
    </row>
    <row r="17" ht="15" customHeight="1">
      <c r="F17" s="134" t="s">
        <v>166</v>
      </c>
    </row>
    <row r="18" ht="15" customHeight="1">
      <c r="F18" s="134" t="s">
        <v>169</v>
      </c>
    </row>
  </sheetData>
  <sheetProtection/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885" sqref="G88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Southwark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pdeeney</dc:creator>
  <cp:keywords/>
  <dc:description/>
  <cp:lastModifiedBy>Barclay, Lloyd</cp:lastModifiedBy>
  <cp:lastPrinted>2016-10-06T13:46:34Z</cp:lastPrinted>
  <dcterms:created xsi:type="dcterms:W3CDTF">2014-06-09T19:57:32Z</dcterms:created>
  <dcterms:modified xsi:type="dcterms:W3CDTF">2021-05-21T09:07:31Z</dcterms:modified>
  <cp:category/>
  <cp:version/>
  <cp:contentType/>
  <cp:contentStatus/>
</cp:coreProperties>
</file>